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M:\External Affairs\Press\Scheduled releases\Airline Traffic Releases\Airline Traffic - 2020 Releases\11 Nov prelim\Passengers\"/>
    </mc:Choice>
  </mc:AlternateContent>
  <bookViews>
    <workbookView xWindow="0" yWindow="0" windowWidth="25080" windowHeight="9465" tabRatio="841" firstSheet="1" activeTab="1"/>
  </bookViews>
  <sheets>
    <sheet name="PressRelease Text(working)" sheetId="12" state="hidden" r:id="rId1"/>
    <sheet name="System" sheetId="8" r:id="rId2"/>
    <sheet name="Domestic" sheetId="9" r:id="rId3"/>
    <sheet name="International" sheetId="10"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2" l="1"/>
  <c r="A39" i="12"/>
  <c r="A18" i="12"/>
  <c r="A7" i="12"/>
  <c r="A23" i="12"/>
  <c r="A1" i="12"/>
  <c r="A3" i="12"/>
  <c r="A33" i="12"/>
  <c r="A30" i="12"/>
  <c r="A10" i="12"/>
  <c r="A25" i="12"/>
  <c r="A22" i="12"/>
  <c r="A15" i="12"/>
  <c r="A8" i="12"/>
  <c r="A34" i="12"/>
  <c r="A32" i="12"/>
  <c r="A29" i="12"/>
  <c r="A26" i="12"/>
  <c r="A24" i="12"/>
  <c r="A21" i="12"/>
  <c r="A16" i="12"/>
  <c r="A12" i="12"/>
  <c r="A31" i="12"/>
  <c r="A17" i="12"/>
  <c r="A38" i="12"/>
  <c r="A5" i="12"/>
  <c r="A9" i="12"/>
</calcChain>
</file>

<file path=xl/sharedStrings.xml><?xml version="1.0" encoding="utf-8"?>
<sst xmlns="http://schemas.openxmlformats.org/spreadsheetml/2006/main" count="70" uniqueCount="32">
  <si>
    <t>Annual</t>
  </si>
  <si>
    <t>Year-to-Year Percent Change</t>
  </si>
  <si>
    <t>Source:  Bureau of Transportation Statistics, T-100 International Market</t>
  </si>
  <si>
    <t>Source:  Bureau of Transportation Statistics, T-100 Domestic Market</t>
  </si>
  <si>
    <t>Source:  Bureau of Transportation Statistics, T-100 Market</t>
  </si>
  <si>
    <t>Systemwide Passengers</t>
  </si>
  <si>
    <t>Domestic Passengers</t>
  </si>
  <si>
    <t>International Passengers</t>
  </si>
  <si>
    <t>Reporting Notes</t>
  </si>
  <si>
    <t>Table 1: Systemwide Percent Change in US Airlines Scheduled Service Passengers from the Same Month of the Previous Year, 2016 - 2020</t>
  </si>
  <si>
    <t>2016 - 2017</t>
  </si>
  <si>
    <t>2017 - 2018</t>
  </si>
  <si>
    <t>2018 - 2019</t>
  </si>
  <si>
    <t>2019 - 2020</t>
  </si>
  <si>
    <t>January</t>
  </si>
  <si>
    <t>February</t>
  </si>
  <si>
    <t>March</t>
  </si>
  <si>
    <t>April</t>
  </si>
  <si>
    <t>May</t>
  </si>
  <si>
    <t>June</t>
  </si>
  <si>
    <t>July</t>
  </si>
  <si>
    <t>August</t>
  </si>
  <si>
    <t>September</t>
  </si>
  <si>
    <t>October</t>
  </si>
  <si>
    <t>November</t>
  </si>
  <si>
    <t>-60.8*</t>
  </si>
  <si>
    <t>December</t>
  </si>
  <si>
    <t>* November 2020 data is preliminary</t>
  </si>
  <si>
    <t>Table 2: Domestic Percent Change in US Airlines Scheduled Service Passengers from the Same Month of the Previous Year,r 2016 - 2020</t>
  </si>
  <si>
    <t>-59.6*</t>
  </si>
  <si>
    <t>-70.3*</t>
  </si>
  <si>
    <t>Table 3: International Percent Change in US Airlines Scheduled Service Passengers from the Same Month of the Previous Year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</si>
</sst>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_(* \(#,##0\);_(* &quot;-&quot;??_);_(@_)"/>
  </numFmts>
  <fonts count="4"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0" fillId="0" borderId="0" xfId="0" applyAlignment="1">
      <alignment horizontal="left" vertical="center" indent="1"/>
    </xf>
    <xf numFmtId="0" fontId="1" fillId="0" borderId="0" xfId="0" applyFont="1" applyAlignment="1">
      <alignment horizontal="left" vertical="center" indent="1"/>
    </xf>
    <xf numFmtId="0" fontId="1" fillId="0" borderId="1" xfId="0" applyFont="1" applyBorder="1" applyAlignment="1">
      <alignment horizontal="left" vertical="center" indent="1"/>
    </xf>
    <xf numFmtId="164" fontId="0" fillId="0" borderId="0" xfId="0" applyNumberFormat="1" applyAlignment="1">
      <alignment horizontal="right" vertical="center" indent="1"/>
    </xf>
    <xf numFmtId="164" fontId="1" fillId="0" borderId="0" xfId="0" applyNumberFormat="1" applyFont="1" applyAlignment="1">
      <alignment horizontal="right" vertical="center" indent="1"/>
    </xf>
    <xf numFmtId="164" fontId="1" fillId="0" borderId="1" xfId="0" applyNumberFormat="1" applyFont="1" applyBorder="1" applyAlignment="1">
      <alignment horizontal="right" vertical="center" indent="1"/>
    </xf>
    <xf numFmtId="0" fontId="0" fillId="0" borderId="0" xfId="0"/>
    <xf numFmtId="0" fontId="0" fillId="0" borderId="0" xfId="0" applyFont="1" applyAlignment="1">
      <alignment horizontal="left" vertical="center" indent="1"/>
    </xf>
    <xf numFmtId="164" fontId="0" fillId="0" borderId="0" xfId="0" applyNumberFormat="1" applyFont="1" applyAlignment="1">
      <alignment horizontal="right" vertical="center" indent="1"/>
    </xf>
    <xf numFmtId="165" fontId="0" fillId="0" borderId="0" xfId="0" applyNumberFormat="1"/>
    <xf numFmtId="0" fontId="0" fillId="0" borderId="0" xfId="0" applyAlignment="1">
      <alignment wrapText="1"/>
    </xf>
    <xf numFmtId="0" fontId="0" fillId="0" borderId="0" xfId="0" applyAlignment="1">
      <alignment horizontal="left" vertical="top" wrapText="1"/>
    </xf>
    <xf numFmtId="14" fontId="0" fillId="0" borderId="0" xfId="0" applyNumberFormat="1"/>
    <xf numFmtId="0" fontId="1" fillId="0" borderId="0" xfId="0" applyFont="1"/>
    <xf numFmtId="0" fontId="3" fillId="0" borderId="0" xfId="1"/>
    <xf numFmtId="0" fontId="2"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2" xfId="0" applyBorder="1"/>
    <xf numFmtId="0" fontId="0" fillId="0" borderId="0" xfId="0"/>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zoomScaleNormal="100" workbookViewId="0">
      <selection activeCell="E21" sqref="E21"/>
    </sheetView>
  </sheetViews>
  <sheetFormatPr defaultRowHeight="15" x14ac:dyDescent="0.25"/>
  <cols>
    <col min="1" max="1" width="104.5703125" customWidth="1"/>
  </cols>
  <sheetData>
    <row r="1" spans="1:1" ht="46.5" x14ac:dyDescent="0.35">
      <c r="A1" s="19" t="e">
        <f ca="1">_xlfn.CONCAT("U.S. Airlines ",#REF!," Passengers ",PROPER(System!#REF!),"d ",System!#REF!,"% from ",#REF!, " (Preliminary)")</f>
        <v>#NAME?</v>
      </c>
    </row>
    <row r="3" spans="1:1" ht="45" x14ac:dyDescent="0.25">
      <c r="A3" s="15" t="e">
        <f ca="1">_xlfn.CONCAT("U.S. airlines carried ",System!#REF!,"% ", System!#REF!," scheduled service passengers in ",#REF!," than in ",#REF!," (preliminary), according to data filed with the Bureau of Transportation Statistics (BTS) by ", #REF!, " airlines that carry more than 90% of the passengers.  The ", System!#REF!, "% ",System!#REF!," from ",#REF!, " was the smallest year-to-year ", System!#REF!, " since March.")</f>
        <v>#NAME?</v>
      </c>
    </row>
    <row r="4" spans="1:1" x14ac:dyDescent="0.25">
      <c r="A4" s="14"/>
    </row>
    <row r="5" spans="1:1" ht="45" x14ac:dyDescent="0.25">
      <c r="A5" s="14" t="e">
        <f ca="1">_xlfn.CONCAT("The large airlines carried ",System!#REF!, " million passengers in ",#REF!," (preliminary), compared to ",System!#REF!," million passengers in ",#REF!, " and up from 3.0 million in April 2020, which was the lowest monthly total in BTS records dating back to 1974.  The previous low was 14.6 million passengers in February 1975.")</f>
        <v>#NAME?</v>
      </c>
    </row>
    <row r="6" spans="1:1" s="10" customFormat="1" x14ac:dyDescent="0.25">
      <c r="A6" s="14"/>
    </row>
    <row r="7" spans="1:1" x14ac:dyDescent="0.25">
      <c r="A7" s="17" t="e">
        <f ca="1">_xlfn.CONCAT("Preliminary ",#REF!, " passenger numbers (",#REF!, "  carriers reporting):")</f>
        <v>#NAME?</v>
      </c>
    </row>
    <row r="8" spans="1:1" x14ac:dyDescent="0.25">
      <c r="A8" t="e">
        <f ca="1">_xlfn.CONCAT("Total: ", System!#REF!, " million passengers, ",System!#REF!," ", System!#REF!,"% from ",#REF!,  " (", System!#REF!,"M)")</f>
        <v>#NAME?</v>
      </c>
    </row>
    <row r="9" spans="1:1" x14ac:dyDescent="0.25">
      <c r="A9" t="e">
        <f ca="1">_xlfn.CONCAT("Domestic: ", Domestic!#REF!, " million passengers, ",Domestic!#REF!," ", Domestic!#REF!,"% from ",#REF!,  " (",Domestic!#REF!,"M)")</f>
        <v>#NAME?</v>
      </c>
    </row>
    <row r="10" spans="1:1" x14ac:dyDescent="0.25">
      <c r="A10" t="e">
        <f ca="1">_xlfn.CONCAT("International: ", International!#REF!, " million passengers, ",International!#REF!," ", International!#REF!,"% from ",#REF!,  " (", International!#REF!,"M)")</f>
        <v>#NAME?</v>
      </c>
    </row>
    <row r="12" spans="1:1" ht="45" x14ac:dyDescent="0.25">
      <c r="A12" s="14" t="e">
        <f ca="1">_xlfn.CONCAT("U.S. airline traffic reports are filed monthly with BTS. Final ",TEXT(#REF!,"MMMM")," data will be released on ",TEXT(EDATE(#REF!,3),"MMM"), " 11.  Complete international data by origin and destination, which is under a six-month confidentiality restriction, will be released on ",TEXT(EDATE(#REF!,6),"MMM")," 13." )</f>
        <v>#NAME?</v>
      </c>
    </row>
    <row r="14" spans="1:1" x14ac:dyDescent="0.25">
      <c r="A14" s="17" t="s">
        <v>5</v>
      </c>
    </row>
    <row r="15" spans="1:1" x14ac:dyDescent="0.25">
      <c r="A15" s="16" t="e">
        <f ca="1">_xlfn.CONCAT(#REF!, " passengers:  ", System!#REF!,"M")</f>
        <v>#NAME?</v>
      </c>
    </row>
    <row r="16" spans="1:1" x14ac:dyDescent="0.25">
      <c r="A16" t="e">
        <f ca="1">_xlfn.CONCAT("Change from ",#REF!,":  ",ROUND(System!#REF!,0), "%")</f>
        <v>#NAME?</v>
      </c>
    </row>
    <row r="17" spans="1:2" x14ac:dyDescent="0.25">
      <c r="A17" t="e">
        <f ca="1">_xlfn.CONCAT("Percent of ", YEAR(#REF!)-1, " passengers:  ",ROUND(System!#REF!,0),"%")</f>
        <v>#NAME?</v>
      </c>
      <c r="B17" s="18"/>
    </row>
    <row r="18" spans="1:2" x14ac:dyDescent="0.25">
      <c r="A18" t="e">
        <f ca="1">_xlfn.CONCAT("Change from April 2020 low: ",System!#REF!, System!#REF!,"M passengers")</f>
        <v>#NAME?</v>
      </c>
    </row>
    <row r="20" spans="1:2" x14ac:dyDescent="0.25">
      <c r="A20" s="17" t="s">
        <v>6</v>
      </c>
    </row>
    <row r="21" spans="1:2" x14ac:dyDescent="0.25">
      <c r="A21" t="e">
        <f ca="1">_xlfn.CONCAT(#REF!, " passengers:  ", Domestic!#REF!,"M")</f>
        <v>#NAME?</v>
      </c>
    </row>
    <row r="22" spans="1:2" x14ac:dyDescent="0.25">
      <c r="A22" t="e">
        <f ca="1">_xlfn.CONCAT("Change from ",#REF!,":  ",ROUND(Domestic!#REF!,0), "%")</f>
        <v>#NAME?</v>
      </c>
    </row>
    <row r="23" spans="1:2" x14ac:dyDescent="0.25">
      <c r="A23" t="e">
        <f ca="1">_xlfn.CONCAT("Percent of ", YEAR(#REF!)-1, " passengers:  ",ROUND(Domestic!#REF!,0),"%")</f>
        <v>#NAME?</v>
      </c>
    </row>
    <row r="24" spans="1:2" x14ac:dyDescent="0.25">
      <c r="A24" t="e">
        <f ca="1">_xlfn.CONCAT("Change from April 2020 low: ",Domestic!#REF!, Domestic!#REF!,"M passengers")</f>
        <v>#NAME?</v>
      </c>
    </row>
    <row r="25" spans="1:2" x14ac:dyDescent="0.25">
      <c r="A25" t="e">
        <f ca="1">_xlfn.CONCAT("Domestic percent of total ",#REF!, " passengers:  ", , "%")</f>
        <v>#NAME?</v>
      </c>
    </row>
    <row r="26" spans="1:2" x14ac:dyDescent="0.25">
      <c r="A26" s="10" t="e">
        <f ca="1">_xlfn.CONCAT("Domestic percent of total ",#REF!, " passengers:  ", , "%")</f>
        <v>#NAME?</v>
      </c>
    </row>
    <row r="28" spans="1:2" x14ac:dyDescent="0.25">
      <c r="A28" s="17" t="s">
        <v>7</v>
      </c>
    </row>
    <row r="29" spans="1:2" x14ac:dyDescent="0.25">
      <c r="A29" t="e">
        <f ca="1">_xlfn.CONCAT(#REF!, " passengers:  ", International!#REF!,"M")</f>
        <v>#NAME?</v>
      </c>
    </row>
    <row r="30" spans="1:2" x14ac:dyDescent="0.25">
      <c r="A30" t="e">
        <f ca="1">_xlfn.CONCAT("Change from ",#REF!,":  ",ROUND(International!#REF!,0), "%")</f>
        <v>#NAME?</v>
      </c>
    </row>
    <row r="31" spans="1:2" x14ac:dyDescent="0.25">
      <c r="A31" t="e">
        <f ca="1">_xlfn.CONCAT("Percent of ", YEAR(#REF!)-1, " passengers:  ",ROUND(International!#REF!,0),"%")</f>
        <v>#NAME?</v>
      </c>
    </row>
    <row r="32" spans="1:2" x14ac:dyDescent="0.25">
      <c r="A32" t="e">
        <f ca="1">_xlfn.CONCAT("Change from April 2020 low: ",International!#REF!, International!#REF!,"M passengers")</f>
        <v>#NAME?</v>
      </c>
    </row>
    <row r="33" spans="1:1" x14ac:dyDescent="0.25">
      <c r="A33" t="e">
        <f ca="1">_xlfn.CONCAT("International percent of total ",#REF!, " passengers:  ", , "%")</f>
        <v>#NAME?</v>
      </c>
    </row>
    <row r="34" spans="1:1" x14ac:dyDescent="0.25">
      <c r="A34" t="e">
        <f ca="1">_xlfn.CONCAT("International percent of total ",#REF!, " passengers:  ", , "%")</f>
        <v>#NAME?</v>
      </c>
    </row>
    <row r="36" spans="1:1" x14ac:dyDescent="0.25">
      <c r="A36" s="17" t="s">
        <v>8</v>
      </c>
    </row>
    <row r="37" spans="1:1" ht="30" x14ac:dyDescent="0.25">
      <c r="A37" s="14" t="str">
        <f>_xlfn.CONCAT("Data are compiled from monthly reports filed with BTS by commercial U.S. air carriers detailing operations, passenger traffic and freight traffic. This release includes data received by BTS from U.S. airlines as of Jan. 6.")</f>
        <v>Data are compiled from monthly reports filed with BTS by commercial U.S. air carriers detailing operations, passenger traffic and freight traffic. This release includes data received by BTS from U.S. airlines as of Jan. 6.</v>
      </c>
    </row>
    <row r="38" spans="1:1" ht="30" x14ac:dyDescent="0.25">
      <c r="A38" s="14" t="e">
        <f ca="1">_xlfn.CONCAT("See the BTS Airlines and Airport page for additional U.S. airlines numbers through ",TEXT(EDATE(#REF!,-2),"MMMM")," for U.S. airlines. International data by origin and destination is available through ",TEXT(EDATE(#REF!,-5),"MMMM"),".")</f>
        <v>#NAME?</v>
      </c>
    </row>
    <row r="39" spans="1:1" ht="17.25" customHeight="1" x14ac:dyDescent="0.25">
      <c r="A39" s="14" t="str">
        <f>_xlfn.CONCAT("None of the data are from samples. Measures of statistical significance do not apply to the complete air traffic data.")</f>
        <v>None of the data are from samples. Measures of statistical significance do not apply to the complete air traffic data.</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zoomScaleNormal="100" workbookViewId="0">
      <selection activeCell="P15" sqref="P15"/>
    </sheetView>
  </sheetViews>
  <sheetFormatPr defaultRowHeight="15" x14ac:dyDescent="0.25"/>
  <cols>
    <col min="1" max="1" width="14.42578125" customWidth="1"/>
    <col min="2" max="5" width="14.85546875" customWidth="1"/>
  </cols>
  <sheetData>
    <row r="1" spans="1:5" ht="36" customHeight="1" x14ac:dyDescent="0.25">
      <c r="A1" s="21" t="s">
        <v>9</v>
      </c>
      <c r="B1" s="21"/>
      <c r="C1" s="21"/>
      <c r="D1" s="21"/>
      <c r="E1" s="21"/>
    </row>
    <row r="2" spans="1:5" ht="27" customHeight="1" x14ac:dyDescent="0.25">
      <c r="A2" s="1"/>
      <c r="B2" s="20" t="s">
        <v>1</v>
      </c>
      <c r="C2" s="20"/>
      <c r="D2" s="20"/>
      <c r="E2" s="20"/>
    </row>
    <row r="3" spans="1:5" x14ac:dyDescent="0.25">
      <c r="A3" s="2"/>
      <c r="B3" s="3" t="s">
        <v>10</v>
      </c>
      <c r="C3" s="3" t="s">
        <v>11</v>
      </c>
      <c r="D3" s="3" t="s">
        <v>12</v>
      </c>
      <c r="E3" s="3" t="s">
        <v>13</v>
      </c>
    </row>
    <row r="4" spans="1:5" x14ac:dyDescent="0.25">
      <c r="A4" s="4" t="s">
        <v>14</v>
      </c>
      <c r="B4" s="7">
        <v>3.7820799809174512</v>
      </c>
      <c r="C4" s="7">
        <v>3.0108896693293112</v>
      </c>
      <c r="D4" s="7">
        <v>5.1924590009633853</v>
      </c>
      <c r="E4" s="7">
        <v>5.6541023827230488</v>
      </c>
    </row>
    <row r="5" spans="1:5" x14ac:dyDescent="0.25">
      <c r="A5" s="4" t="s">
        <v>15</v>
      </c>
      <c r="B5" s="7">
        <v>0.58921047156497119</v>
      </c>
      <c r="C5" s="7">
        <v>5.8270206506940463</v>
      </c>
      <c r="D5" s="7">
        <v>4.1806939953842939</v>
      </c>
      <c r="E5" s="7">
        <v>6.7292730381053492</v>
      </c>
    </row>
    <row r="6" spans="1:5" x14ac:dyDescent="0.25">
      <c r="A6" s="4" t="s">
        <v>16</v>
      </c>
      <c r="B6" s="7">
        <v>4.22521391052444</v>
      </c>
      <c r="C6" s="7">
        <v>4.5949105947677182</v>
      </c>
      <c r="D6" s="7">
        <v>6.3613887945015755</v>
      </c>
      <c r="E6" s="7">
        <v>-51.262290611675219</v>
      </c>
    </row>
    <row r="7" spans="1:5" x14ac:dyDescent="0.25">
      <c r="A7" s="4" t="s">
        <v>17</v>
      </c>
      <c r="B7" s="7">
        <v>5.2450288823152853</v>
      </c>
      <c r="C7" s="7">
        <v>6.0050051408213907</v>
      </c>
      <c r="D7" s="7">
        <v>3.875312197386326</v>
      </c>
      <c r="E7" s="7">
        <v>-96.069873014123104</v>
      </c>
    </row>
    <row r="8" spans="1:5" x14ac:dyDescent="0.25">
      <c r="A8" s="4" t="s">
        <v>18</v>
      </c>
      <c r="B8" s="7">
        <v>3.7115992665740101</v>
      </c>
      <c r="C8" s="7">
        <v>6.088361301565917</v>
      </c>
      <c r="D8" s="7">
        <v>5.3158898434350332</v>
      </c>
      <c r="E8" s="7">
        <v>-89.644717134840306</v>
      </c>
    </row>
    <row r="9" spans="1:5" x14ac:dyDescent="0.25">
      <c r="A9" s="4" t="s">
        <v>19</v>
      </c>
      <c r="B9" s="7">
        <v>3.9108970118082675</v>
      </c>
      <c r="C9" s="7">
        <v>6.2209027390608718</v>
      </c>
      <c r="D9" s="7">
        <v>3.7124594147394134</v>
      </c>
      <c r="E9" s="7">
        <v>-80.202824381243801</v>
      </c>
    </row>
    <row r="10" spans="1:5" x14ac:dyDescent="0.25">
      <c r="A10" s="4" t="s">
        <v>20</v>
      </c>
      <c r="B10" s="7">
        <v>4.3507420865603965</v>
      </c>
      <c r="C10" s="7">
        <v>6.4107258479412801</v>
      </c>
      <c r="D10" s="7">
        <v>3.6519002124200362</v>
      </c>
      <c r="E10" s="7">
        <v>-72.410942359802803</v>
      </c>
    </row>
    <row r="11" spans="1:5" x14ac:dyDescent="0.25">
      <c r="A11" s="4" t="s">
        <v>21</v>
      </c>
      <c r="B11" s="7">
        <v>5.5565439523621443</v>
      </c>
      <c r="C11" s="7">
        <v>6.2781946154995358</v>
      </c>
      <c r="D11" s="7">
        <v>3.5103396622364667</v>
      </c>
      <c r="E11" s="7">
        <v>-69.801800061723597</v>
      </c>
    </row>
    <row r="12" spans="1:5" x14ac:dyDescent="0.25">
      <c r="A12" s="4" t="s">
        <v>22</v>
      </c>
      <c r="B12" s="7">
        <v>-1.8630834268762546</v>
      </c>
      <c r="C12" s="7">
        <v>7.1051907638772285</v>
      </c>
      <c r="D12" s="7">
        <v>5.7237384519829169</v>
      </c>
      <c r="E12" s="7">
        <v>-65.208727907671388</v>
      </c>
    </row>
    <row r="13" spans="1:5" x14ac:dyDescent="0.25">
      <c r="A13" s="11" t="s">
        <v>23</v>
      </c>
      <c r="B13" s="12">
        <v>5.0687298313788407</v>
      </c>
      <c r="C13" s="12">
        <v>5.0034636863125623</v>
      </c>
      <c r="D13" s="12">
        <v>4.1774502429789058</v>
      </c>
      <c r="E13" s="12">
        <v>-61.836884764701402</v>
      </c>
    </row>
    <row r="14" spans="1:5" x14ac:dyDescent="0.25">
      <c r="A14" s="5" t="s">
        <v>24</v>
      </c>
      <c r="B14" s="8">
        <v>5.0495441898964692</v>
      </c>
      <c r="C14" s="8">
        <v>5.6959682063748795</v>
      </c>
      <c r="D14" s="8">
        <v>0.50447590810785636</v>
      </c>
      <c r="E14" s="8" t="s">
        <v>25</v>
      </c>
    </row>
    <row r="15" spans="1:5" x14ac:dyDescent="0.25">
      <c r="A15" s="4" t="s">
        <v>26</v>
      </c>
      <c r="B15" s="7">
        <v>3.8942605019629788</v>
      </c>
      <c r="C15" s="7">
        <v>4.843099119629982</v>
      </c>
      <c r="D15" s="7">
        <v>8.8843093016849881</v>
      </c>
      <c r="E15" s="7"/>
    </row>
    <row r="16" spans="1:5" x14ac:dyDescent="0.25">
      <c r="A16" s="6" t="s">
        <v>0</v>
      </c>
      <c r="B16" s="9">
        <v>3.6947150620905687</v>
      </c>
      <c r="C16" s="9">
        <v>5.6172160682185179</v>
      </c>
      <c r="D16" s="9">
        <v>4.5629940845723462</v>
      </c>
      <c r="E16" s="9"/>
    </row>
    <row r="17" spans="1:5" ht="30" customHeight="1" x14ac:dyDescent="0.25">
      <c r="A17" s="22" t="s">
        <v>4</v>
      </c>
      <c r="B17" s="22"/>
      <c r="C17" s="22"/>
      <c r="D17" s="22"/>
      <c r="E17" s="22"/>
    </row>
    <row r="18" spans="1:5" ht="24" customHeight="1" x14ac:dyDescent="0.25">
      <c r="A18" s="23" t="s">
        <v>27</v>
      </c>
      <c r="B18" s="23"/>
      <c r="C18" s="23"/>
      <c r="D18" s="23"/>
      <c r="E18" s="23"/>
    </row>
    <row r="24" spans="1:5" x14ac:dyDescent="0.25">
      <c r="A24" s="13"/>
    </row>
  </sheetData>
  <mergeCells count="4">
    <mergeCell ref="B2:E2"/>
    <mergeCell ref="A1:E1"/>
    <mergeCell ref="A17:E17"/>
    <mergeCell ref="A18:E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P13" sqref="P13"/>
    </sheetView>
  </sheetViews>
  <sheetFormatPr defaultRowHeight="15" x14ac:dyDescent="0.25"/>
  <cols>
    <col min="1" max="1" width="14.42578125" customWidth="1"/>
    <col min="2" max="5" width="14.85546875" customWidth="1"/>
  </cols>
  <sheetData>
    <row r="1" spans="1:5" ht="30" customHeight="1" x14ac:dyDescent="0.25">
      <c r="A1" s="21" t="s">
        <v>28</v>
      </c>
      <c r="B1" s="21"/>
      <c r="C1" s="21"/>
      <c r="D1" s="21"/>
      <c r="E1" s="21"/>
    </row>
    <row r="2" spans="1:5" ht="27" customHeight="1" x14ac:dyDescent="0.25">
      <c r="A2" s="1"/>
      <c r="B2" s="20" t="s">
        <v>1</v>
      </c>
      <c r="C2" s="20"/>
      <c r="D2" s="20"/>
      <c r="E2" s="20"/>
    </row>
    <row r="3" spans="1:5" x14ac:dyDescent="0.25">
      <c r="A3" s="2"/>
      <c r="B3" s="3" t="s">
        <v>10</v>
      </c>
      <c r="C3" s="3" t="s">
        <v>11</v>
      </c>
      <c r="D3" s="3" t="s">
        <v>12</v>
      </c>
      <c r="E3" s="3" t="s">
        <v>13</v>
      </c>
    </row>
    <row r="4" spans="1:5" x14ac:dyDescent="0.25">
      <c r="A4" s="4" t="s">
        <v>14</v>
      </c>
      <c r="B4" s="7">
        <v>3.8974455304110651</v>
      </c>
      <c r="C4" s="7">
        <v>3.2825825153316881</v>
      </c>
      <c r="D4" s="7">
        <v>5.2573668771071569</v>
      </c>
      <c r="E4" s="7">
        <v>6.2008937289638784</v>
      </c>
    </row>
    <row r="5" spans="1:5" x14ac:dyDescent="0.25">
      <c r="A5" s="4" t="s">
        <v>15</v>
      </c>
      <c r="B5" s="7">
        <v>0.71355611787950923</v>
      </c>
      <c r="C5" s="7">
        <v>5.9680652088862063</v>
      </c>
      <c r="D5" s="7">
        <v>4.2398178546227872</v>
      </c>
      <c r="E5" s="7">
        <v>7.5383974695397455</v>
      </c>
    </row>
    <row r="6" spans="1:5" x14ac:dyDescent="0.25">
      <c r="A6" s="4" t="s">
        <v>16</v>
      </c>
      <c r="B6" s="7">
        <v>4.6763321891553096</v>
      </c>
      <c r="C6" s="7">
        <v>4.196912755546613</v>
      </c>
      <c r="D6" s="7">
        <v>6.7383669601215139</v>
      </c>
      <c r="E6" s="7">
        <v>-50.980634510849853</v>
      </c>
    </row>
    <row r="7" spans="1:5" x14ac:dyDescent="0.25">
      <c r="A7" s="4" t="s">
        <v>17</v>
      </c>
      <c r="B7" s="7">
        <v>4.4854608110354413</v>
      </c>
      <c r="C7" s="7">
        <v>6.9958280842329685</v>
      </c>
      <c r="D7" s="7">
        <v>3.7551993354837871</v>
      </c>
      <c r="E7" s="7">
        <v>-95.712254371919087</v>
      </c>
    </row>
    <row r="8" spans="1:5" x14ac:dyDescent="0.25">
      <c r="A8" s="4" t="s">
        <v>18</v>
      </c>
      <c r="B8" s="7">
        <v>3.3673006591055432</v>
      </c>
      <c r="C8" s="7">
        <v>6.5809575410852421</v>
      </c>
      <c r="D8" s="7">
        <v>5.2562990121362594</v>
      </c>
      <c r="E8" s="7">
        <v>-88.463535774751037</v>
      </c>
    </row>
    <row r="9" spans="1:5" x14ac:dyDescent="0.25">
      <c r="A9" s="4" t="s">
        <v>19</v>
      </c>
      <c r="B9" s="7">
        <v>3.6142742454998689</v>
      </c>
      <c r="C9" s="7">
        <v>6.6186496978295759</v>
      </c>
      <c r="D9" s="7">
        <v>3.6289797888909492</v>
      </c>
      <c r="E9" s="7">
        <v>-77.7560937413879</v>
      </c>
    </row>
    <row r="10" spans="1:5" x14ac:dyDescent="0.25">
      <c r="A10" s="4" t="s">
        <v>20</v>
      </c>
      <c r="B10" s="7">
        <v>4.2334974241571137</v>
      </c>
      <c r="C10" s="7">
        <v>7.1501944068323402</v>
      </c>
      <c r="D10" s="7">
        <v>3.8670767495228171</v>
      </c>
      <c r="E10" s="7">
        <v>-69.634178878121517</v>
      </c>
    </row>
    <row r="11" spans="1:5" x14ac:dyDescent="0.25">
      <c r="A11" s="4" t="s">
        <v>21</v>
      </c>
      <c r="B11" s="7">
        <v>5.5536285076778515</v>
      </c>
      <c r="C11" s="7">
        <v>6.873461435007953</v>
      </c>
      <c r="D11" s="7">
        <v>3.4540320156975919</v>
      </c>
      <c r="E11" s="7">
        <v>-67.114628774355182</v>
      </c>
    </row>
    <row r="12" spans="1:5" x14ac:dyDescent="0.25">
      <c r="A12" s="4" t="s">
        <v>22</v>
      </c>
      <c r="B12" s="7">
        <v>-2.078035356067264</v>
      </c>
      <c r="C12" s="7">
        <v>7.2190463997207885</v>
      </c>
      <c r="D12" s="7">
        <v>5.8603249078211146</v>
      </c>
      <c r="E12" s="7">
        <v>-62.721831512464732</v>
      </c>
    </row>
    <row r="13" spans="1:5" x14ac:dyDescent="0.25">
      <c r="A13" s="11" t="s">
        <v>23</v>
      </c>
      <c r="B13" s="12">
        <v>5.2205797135896059</v>
      </c>
      <c r="C13" s="12">
        <v>5.0484183279099284</v>
      </c>
      <c r="D13" s="12">
        <v>4.2787744489075186</v>
      </c>
      <c r="E13" s="12">
        <v>-59.915681288095435</v>
      </c>
    </row>
    <row r="14" spans="1:5" x14ac:dyDescent="0.25">
      <c r="A14" s="5" t="s">
        <v>24</v>
      </c>
      <c r="B14" s="8">
        <v>4.9521499676793788</v>
      </c>
      <c r="C14" s="8">
        <v>5.7838643854091307</v>
      </c>
      <c r="D14" s="8">
        <v>0.26703042483356554</v>
      </c>
      <c r="E14" s="8" t="s">
        <v>29</v>
      </c>
    </row>
    <row r="15" spans="1:5" x14ac:dyDescent="0.25">
      <c r="A15" s="11" t="s">
        <v>26</v>
      </c>
      <c r="B15" s="12">
        <v>4.1820245724766894</v>
      </c>
      <c r="C15" s="12">
        <v>5.0309795682948906</v>
      </c>
      <c r="D15" s="12">
        <v>9.5913617634913617</v>
      </c>
      <c r="E15" s="12"/>
    </row>
    <row r="16" spans="1:5" x14ac:dyDescent="0.25">
      <c r="A16" s="6" t="s">
        <v>0</v>
      </c>
      <c r="B16" s="9">
        <v>3.6288400802048502</v>
      </c>
      <c r="C16" s="9">
        <v>5.9293779461204865</v>
      </c>
      <c r="D16" s="9">
        <v>4.6491111378221257</v>
      </c>
      <c r="E16" s="9"/>
    </row>
    <row r="17" spans="1:5" ht="30" customHeight="1" x14ac:dyDescent="0.25">
      <c r="A17" s="22" t="s">
        <v>3</v>
      </c>
      <c r="B17" s="22"/>
      <c r="C17" s="22"/>
      <c r="D17" s="22"/>
      <c r="E17" s="22"/>
    </row>
    <row r="18" spans="1:5" x14ac:dyDescent="0.25">
      <c r="A18" s="23" t="s">
        <v>27</v>
      </c>
      <c r="B18" s="23"/>
      <c r="C18" s="23"/>
      <c r="D18" s="23"/>
      <c r="E18" s="23"/>
    </row>
    <row r="19" spans="1:5" ht="24" customHeight="1" x14ac:dyDescent="0.25"/>
  </sheetData>
  <mergeCells count="4">
    <mergeCell ref="A1:E1"/>
    <mergeCell ref="B2:E2"/>
    <mergeCell ref="A17:E17"/>
    <mergeCell ref="A18:E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P13" sqref="P13"/>
    </sheetView>
  </sheetViews>
  <sheetFormatPr defaultRowHeight="15" x14ac:dyDescent="0.25"/>
  <cols>
    <col min="1" max="1" width="14.42578125" customWidth="1"/>
    <col min="2" max="5" width="14.85546875" customWidth="1"/>
  </cols>
  <sheetData>
    <row r="1" spans="1:5" ht="30" customHeight="1" x14ac:dyDescent="0.25">
      <c r="A1" s="21" t="s">
        <v>31</v>
      </c>
      <c r="B1" s="21"/>
      <c r="C1" s="21"/>
      <c r="D1" s="21"/>
      <c r="E1" s="21"/>
    </row>
    <row r="2" spans="1:5" ht="27" customHeight="1" x14ac:dyDescent="0.25">
      <c r="A2" s="1"/>
      <c r="B2" s="20" t="s">
        <v>1</v>
      </c>
      <c r="C2" s="20"/>
      <c r="D2" s="20"/>
      <c r="E2" s="20"/>
    </row>
    <row r="3" spans="1:5" x14ac:dyDescent="0.25">
      <c r="A3" s="2"/>
      <c r="B3" s="3" t="s">
        <v>10</v>
      </c>
      <c r="C3" s="3" t="s">
        <v>11</v>
      </c>
      <c r="D3" s="3" t="s">
        <v>12</v>
      </c>
      <c r="E3" s="3" t="s">
        <v>13</v>
      </c>
    </row>
    <row r="4" spans="1:5" x14ac:dyDescent="0.25">
      <c r="A4" s="4" t="s">
        <v>14</v>
      </c>
      <c r="B4" s="7">
        <v>3.0585666707601979</v>
      </c>
      <c r="C4" s="7">
        <v>1.293102474333639</v>
      </c>
      <c r="D4" s="7">
        <v>4.7740165163428765</v>
      </c>
      <c r="E4" s="7">
        <v>2.1128334078504012</v>
      </c>
    </row>
    <row r="5" spans="1:5" x14ac:dyDescent="0.25">
      <c r="A5" s="4" t="s">
        <v>15</v>
      </c>
      <c r="B5" s="7">
        <v>-0.26902086926278035</v>
      </c>
      <c r="C5" s="7">
        <v>4.8439426699049211</v>
      </c>
      <c r="D5" s="7">
        <v>3.7641833852623887</v>
      </c>
      <c r="E5" s="7">
        <v>1.0030958725102856</v>
      </c>
    </row>
    <row r="6" spans="1:5" x14ac:dyDescent="0.25">
      <c r="A6" s="4" t="s">
        <v>16</v>
      </c>
      <c r="B6" s="7">
        <v>1.1375506407307459</v>
      </c>
      <c r="C6" s="7">
        <v>7.4143079401528107</v>
      </c>
      <c r="D6" s="7">
        <v>3.770883490283107</v>
      </c>
      <c r="E6" s="7">
        <v>-53.253112887583441</v>
      </c>
    </row>
    <row r="7" spans="1:5" x14ac:dyDescent="0.25">
      <c r="A7" s="4" t="s">
        <v>17</v>
      </c>
      <c r="B7" s="7">
        <v>10.584264162377409</v>
      </c>
      <c r="C7" s="7">
        <v>-0.57567743479851841</v>
      </c>
      <c r="D7" s="7">
        <v>4.7338088514912506</v>
      </c>
      <c r="E7" s="7">
        <v>-98.602039247813451</v>
      </c>
    </row>
    <row r="8" spans="1:5" x14ac:dyDescent="0.25">
      <c r="A8" s="4" t="s">
        <v>18</v>
      </c>
      <c r="B8" s="7">
        <v>6.1652321293704224</v>
      </c>
      <c r="C8" s="7">
        <v>2.670406879022289</v>
      </c>
      <c r="D8" s="7">
        <v>5.745118741730999</v>
      </c>
      <c r="E8" s="7">
        <v>-98.113360825607856</v>
      </c>
    </row>
    <row r="9" spans="1:5" x14ac:dyDescent="0.25">
      <c r="A9" s="4" t="s">
        <v>19</v>
      </c>
      <c r="B9" s="7">
        <v>5.8689232645750087</v>
      </c>
      <c r="C9" s="7">
        <v>3.6512644758777726</v>
      </c>
      <c r="D9" s="7">
        <v>4.2672182021143117</v>
      </c>
      <c r="E9" s="7">
        <v>-96.362896422925246</v>
      </c>
    </row>
    <row r="10" spans="1:5" x14ac:dyDescent="0.25">
      <c r="A10" s="4" t="s">
        <v>20</v>
      </c>
      <c r="B10" s="7">
        <v>5.0661055756389812</v>
      </c>
      <c r="C10" s="7">
        <v>1.9346433859927712</v>
      </c>
      <c r="D10" s="7">
        <v>2.2827710055145927</v>
      </c>
      <c r="E10" s="7">
        <v>-90.352652410883977</v>
      </c>
    </row>
    <row r="11" spans="1:5" x14ac:dyDescent="0.25">
      <c r="A11" s="4" t="s">
        <v>21</v>
      </c>
      <c r="B11" s="7">
        <v>5.5750217403726721</v>
      </c>
      <c r="C11" s="7">
        <v>2.5062193384171194</v>
      </c>
      <c r="D11" s="7">
        <v>3.8823407394141292</v>
      </c>
      <c r="E11" s="7">
        <v>-87.481621187231752</v>
      </c>
    </row>
    <row r="12" spans="1:5" x14ac:dyDescent="0.25">
      <c r="A12" s="4" t="s">
        <v>22</v>
      </c>
      <c r="B12" s="7">
        <v>-0.26881786537983388</v>
      </c>
      <c r="C12" s="7">
        <v>6.2760600523277548</v>
      </c>
      <c r="D12" s="7">
        <v>4.720249489917288</v>
      </c>
      <c r="E12" s="7">
        <v>-83.67865626839928</v>
      </c>
    </row>
    <row r="13" spans="1:5" x14ac:dyDescent="0.25">
      <c r="A13" s="11" t="s">
        <v>23</v>
      </c>
      <c r="B13" s="12">
        <v>3.8781743990423925</v>
      </c>
      <c r="C13" s="12">
        <v>4.6464489991211426</v>
      </c>
      <c r="D13" s="12">
        <v>3.3696764219586588</v>
      </c>
      <c r="E13" s="12">
        <v>-77.287745948800051</v>
      </c>
    </row>
    <row r="14" spans="1:5" x14ac:dyDescent="0.25">
      <c r="A14" s="5" t="s">
        <v>24</v>
      </c>
      <c r="B14" s="8">
        <v>5.8320523699473039</v>
      </c>
      <c r="C14" s="8">
        <v>4.9956429162088094</v>
      </c>
      <c r="D14" s="8">
        <v>2.4105592132937401</v>
      </c>
      <c r="E14" s="8" t="s">
        <v>30</v>
      </c>
    </row>
    <row r="15" spans="1:5" x14ac:dyDescent="0.25">
      <c r="A15" s="4" t="s">
        <v>26</v>
      </c>
      <c r="B15" s="7">
        <v>1.975519896069124</v>
      </c>
      <c r="C15" s="7">
        <v>3.5632518338125765</v>
      </c>
      <c r="D15" s="7">
        <v>3.9995863222170689</v>
      </c>
      <c r="E15" s="7"/>
    </row>
    <row r="16" spans="1:5" x14ac:dyDescent="0.25">
      <c r="A16" s="6" t="s">
        <v>0</v>
      </c>
      <c r="B16" s="9">
        <v>4.147961721876424</v>
      </c>
      <c r="C16" s="9">
        <v>3.4801210573424211</v>
      </c>
      <c r="D16" s="9">
        <v>3.9594727593683605</v>
      </c>
      <c r="E16" s="9"/>
    </row>
    <row r="17" spans="1:5" ht="30" customHeight="1" x14ac:dyDescent="0.25">
      <c r="A17" s="22" t="s">
        <v>2</v>
      </c>
      <c r="B17" s="22"/>
      <c r="C17" s="22"/>
      <c r="D17" s="22"/>
      <c r="E17" s="22"/>
    </row>
    <row r="18" spans="1:5" x14ac:dyDescent="0.25">
      <c r="A18" s="23" t="s">
        <v>27</v>
      </c>
      <c r="B18" s="23"/>
      <c r="C18" s="23"/>
      <c r="D18" s="23"/>
      <c r="E18" s="23"/>
    </row>
    <row r="19" spans="1:5" ht="24" customHeight="1" x14ac:dyDescent="0.25"/>
  </sheetData>
  <mergeCells count="4">
    <mergeCell ref="A18:E18"/>
    <mergeCell ref="A1:E1"/>
    <mergeCell ref="B2:E2"/>
    <mergeCell ref="A17:E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7D7CCF-5B04-4880-81DE-4300E5A136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PressRelease Text(working)</vt:lpstr>
      <vt:lpstr>System</vt:lpstr>
      <vt:lpstr>Domestic</vt:lpstr>
      <vt:lpstr>International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Crutcher, Bernetta (OST)</dc:creator>
  <cp:lastModifiedBy>Smallen, David (RITA)</cp:lastModifiedBy>
  <dcterms:created xsi:type="dcterms:W3CDTF">2020-12-08T17:07:16Z</dcterms:created>
  <dcterms:modified xsi:type="dcterms:W3CDTF">2021-01-07T16:58:10Z</dcterms:modified>
</cp:coreProperties>
</file>