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P:\TransBorder Press Release\2022 Monthly Press Release\September 2022\"/>
    </mc:Choice>
  </mc:AlternateContent>
  <xr:revisionPtr revIDLastSave="0" documentId="13_ncr:1_{F661678E-2BE2-4099-8AA6-B6300D2CD6BF}" xr6:coauthVersionLast="47" xr6:coauthVersionMax="47" xr10:uidLastSave="{00000000-0000-0000-0000-000000000000}"/>
  <bookViews>
    <workbookView xWindow="-110" yWindow="-110" windowWidth="19420" windowHeight="11020" xr2:uid="{00000000-000D-0000-FFFF-FFFF00000000}"/>
  </bookViews>
  <sheets>
    <sheet name="Fig1, Infographic" sheetId="15" r:id="rId1"/>
    <sheet name="Table 1" sheetId="11" r:id="rId2"/>
    <sheet name="Table 2" sheetId="12" r:id="rId3"/>
    <sheet name="Table 3" sheetId="13" r:id="rId4"/>
    <sheet name="Table 4" sheetId="14" r:id="rId5"/>
  </sheets>
  <externalReferences>
    <externalReference r:id="rId6"/>
    <externalReference r:id="rId7"/>
    <externalReference r:id="rId8"/>
  </externalReferences>
  <definedNames>
    <definedName name="_xlnm.Print_Area" localSheetId="1">'Table 1'!$A$1:$F$18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15" l="1"/>
  <c r="C8" i="15"/>
  <c r="C7" i="15"/>
  <c r="C6" i="15"/>
  <c r="C5" i="15"/>
  <c r="I12" i="11"/>
  <c r="I5" i="11"/>
  <c r="I6" i="11"/>
  <c r="I7" i="11"/>
  <c r="I8" i="11"/>
  <c r="I9" i="11"/>
  <c r="I10" i="11"/>
  <c r="I4" i="11"/>
  <c r="I11" i="11" l="1"/>
  <c r="C14" i="15" l="1"/>
  <c r="D14" i="15" s="1"/>
  <c r="C13" i="15"/>
  <c r="D13" i="15" s="1"/>
  <c r="H16" i="12" l="1"/>
  <c r="H12" i="12"/>
  <c r="G6" i="12" l="1"/>
  <c r="L13" i="13"/>
  <c r="H5" i="11" l="1"/>
  <c r="H6" i="11"/>
  <c r="H7" i="11"/>
  <c r="H8" i="11"/>
  <c r="H9" i="11"/>
  <c r="H10" i="11"/>
  <c r="H11" i="11"/>
  <c r="H12" i="11"/>
  <c r="H13" i="11"/>
  <c r="H14" i="11"/>
  <c r="H15" i="11"/>
  <c r="H16" i="11"/>
  <c r="H4" i="11"/>
  <c r="G5" i="11"/>
  <c r="G6" i="11"/>
  <c r="G7" i="11"/>
  <c r="G8" i="11"/>
  <c r="G9" i="11"/>
  <c r="G10" i="11"/>
  <c r="G11" i="11"/>
  <c r="G12" i="11"/>
  <c r="G13" i="11"/>
  <c r="G14" i="11"/>
  <c r="G15" i="11"/>
  <c r="G4" i="11" l="1"/>
  <c r="J15" i="11" l="1"/>
  <c r="L15" i="11"/>
  <c r="G16" i="11" l="1"/>
  <c r="O6" i="14" l="1"/>
  <c r="O6" i="13"/>
  <c r="L16" i="14"/>
  <c r="L13" i="14"/>
  <c r="L16" i="13"/>
  <c r="J16" i="13" l="1"/>
  <c r="J17" i="13"/>
  <c r="I20" i="14" l="1"/>
  <c r="J19" i="14"/>
  <c r="I18" i="14"/>
  <c r="J17" i="14"/>
  <c r="J16" i="14"/>
  <c r="J20" i="13"/>
  <c r="I19" i="13"/>
  <c r="I18" i="13"/>
  <c r="F12" i="14" l="1"/>
  <c r="F12" i="12" l="1"/>
  <c r="F15" i="12"/>
  <c r="F15" i="14" l="1"/>
  <c r="F15" i="13"/>
  <c r="F12" i="13"/>
</calcChain>
</file>

<file path=xl/sharedStrings.xml><?xml version="1.0" encoding="utf-8"?>
<sst xmlns="http://schemas.openxmlformats.org/spreadsheetml/2006/main" count="175" uniqueCount="61">
  <si>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</si>
  <si>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</si>
  <si>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</si>
  <si>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</si>
  <si>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</si>
  <si>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</si>
  <si>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</si>
  <si>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</si>
  <si>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</si>
  <si>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</si>
  <si>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</si>
  <si>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</si>
  <si>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</si>
  <si>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</si>
  <si>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</si>
  <si>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</si>
  <si>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</si>
  <si>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</si>
  <si>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</si>
  <si>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</si>
  <si>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</si>
  <si>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</si>
  <si>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</si>
  <si>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</si>
  <si>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</si>
  <si>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</si>
  <si>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</si>
  <si>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</si>
  <si>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</si>
  <si>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(Dollars in Billions)</t>
  </si>
  <si>
    <t>April</t>
  </si>
  <si>
    <t xml:space="preserve">Truck: </t>
  </si>
  <si>
    <t xml:space="preserve">Rail: </t>
  </si>
  <si>
    <t xml:space="preserve">Pipeline: </t>
  </si>
  <si>
    <t xml:space="preserve">Vessel: </t>
  </si>
  <si>
    <t xml:space="preserve">Air: </t>
  </si>
  <si>
    <t>June</t>
  </si>
  <si>
    <t>Figure 1: North American Freight by Mode</t>
  </si>
  <si>
    <t xml:space="preserve"> =((T2/T1)-1)*100</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</si>
  <si>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</si>
  <si>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</si>
  <si>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</si>
  <si>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2 months back compare</t>
  </si>
  <si>
    <t>1 month back compare</t>
  </si>
  <si>
    <t xml:space="preserve"> =((D4/C4)-1)*100</t>
  </si>
  <si>
    <t>2019 number</t>
  </si>
  <si>
    <t>X</t>
  </si>
  <si>
    <t xml:space="preserve"> Percent Change      2020-2021</t>
  </si>
  <si>
    <t xml:space="preserve"> Percent Change       2021-2022</t>
  </si>
  <si>
    <t>2021-2022</t>
  </si>
  <si>
    <t>2020-2022</t>
  </si>
  <si>
    <t>Oil: (108.50/62.33-1)*100</t>
  </si>
  <si>
    <t>Compare from Jan</t>
  </si>
  <si>
    <t>((83,380/68,957)-1)*100</t>
  </si>
  <si>
    <t>((18,876/15,510)-1)*100</t>
  </si>
  <si>
    <t>Change</t>
  </si>
  <si>
    <t>2022 Monthly Change</t>
  </si>
  <si>
    <t>Infographic</t>
  </si>
  <si>
    <t>September 2021</t>
  </si>
  <si>
    <t>September 2022</t>
  </si>
  <si>
    <t xml:space="preserve"> Percent Change September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</si>
</sst>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6"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11"/>
      <color rgb="FF7030A0"/>
      <name val="Arial"/>
      <family val="2"/>
    </font>
    <font>
      <sz val="10"/>
      <color rgb="FF0070C0"/>
      <name val="Arial"/>
      <family val="2"/>
    </font>
    <font>
      <sz val="12"/>
      <color rgb="FF000000"/>
      <name val="Times New Roman"/>
      <family val="1"/>
    </font>
    <font>
      <sz val="12"/>
      <color rgb="FF000000"/>
      <name val="Courier New"/>
      <family val="3"/>
    </font>
    <font>
      <sz val="9"/>
      <color rgb="FF202124"/>
      <name val="Arial"/>
      <family val="2"/>
    </font>
    <font>
      <sz val="9"/>
      <color theme="1"/>
      <name val="Trebuchet MS"/>
      <family val="2"/>
    </font>
    <font>
      <sz val="10"/>
      <color rgb="FFFF0000"/>
      <name val="Arial"/>
      <family val="2"/>
    </font>
    <font>
      <sz val="10"/>
      <color rgb="FF00B050"/>
      <name val="Arial"/>
      <family val="2"/>
    </font>
    <font>
      <sz val="10"/>
      <color indexed="8"/>
      <name val="Arial"/>
      <family val="2"/>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22">
    <xf numFmtId="0" fontId="0" fillId="0" borderId="0" xfId="0"/>
    <xf numFmtId="166" fontId="0" fillId="0" borderId="0" xfId="0" applyNumberFormat="1"/>
    <xf numFmtId="0" fontId="4" fillId="0" borderId="0" xfId="0" applyFont="1" applyAlignment="1">
      <alignment horizontal="left" vertical="center" readingOrder="1"/>
    </xf>
    <xf numFmtId="0" fontId="5" fillId="0" borderId="0" xfId="0" applyFont="1"/>
    <xf numFmtId="0" fontId="3" fillId="0" borderId="0" xfId="0" applyFont="1"/>
    <xf numFmtId="49" fontId="3" fillId="0" borderId="1" xfId="0" applyNumberFormat="1" applyFont="1" applyBorder="1"/>
    <xf numFmtId="49" fontId="3" fillId="0" borderId="1" xfId="0" applyNumberFormat="1" applyFont="1" applyBorder="1" applyAlignment="1">
      <alignment horizontal="left"/>
    </xf>
    <xf numFmtId="167" fontId="3" fillId="0" borderId="1" xfId="2" applyNumberFormat="1" applyFont="1" applyBorder="1" applyAlignment="1">
      <alignment horizontal="right" vertical="center"/>
    </xf>
    <xf numFmtId="0" fontId="4" fillId="0" borderId="0" xfId="0" applyFont="1"/>
    <xf numFmtId="164" fontId="3" fillId="0" borderId="0" xfId="3" applyNumberFormat="1" applyFont="1" applyFill="1" applyBorder="1"/>
    <xf numFmtId="0" fontId="3" fillId="0" borderId="0" xfId="0" applyFont="1" applyFill="1" applyBorder="1"/>
    <xf numFmtId="0" fontId="4" fillId="0" borderId="0" xfId="0" applyFont="1" applyFill="1" applyBorder="1"/>
    <xf numFmtId="49" fontId="4" fillId="0" borderId="1" xfId="0" applyNumberFormat="1" applyFont="1" applyFill="1" applyBorder="1" applyAlignment="1">
      <alignment horizontal="center" wrapText="1"/>
    </xf>
    <xf numFmtId="49" fontId="3" fillId="0" borderId="1" xfId="0" applyNumberFormat="1" applyFont="1" applyFill="1" applyBorder="1" applyAlignment="1">
      <alignment horizontal="center" wrapText="1"/>
    </xf>
    <xf numFmtId="49" fontId="4" fillId="0" borderId="1" xfId="0" quotePrefix="1" applyNumberFormat="1" applyFont="1" applyFill="1" applyBorder="1" applyAlignment="1">
      <alignment horizontal="center" wrapText="1"/>
    </xf>
    <xf numFmtId="0" fontId="3" fillId="0" borderId="1" xfId="0" applyFont="1" applyFill="1" applyBorder="1" applyAlignment="1">
      <alignment wrapText="1"/>
    </xf>
    <xf numFmtId="3" fontId="3" fillId="0" borderId="1" xfId="0" applyNumberFormat="1" applyFont="1" applyFill="1" applyBorder="1"/>
    <xf numFmtId="165" fontId="3" fillId="0" borderId="1" xfId="0" applyNumberFormat="1" applyFont="1" applyBorder="1" applyAlignment="1">
      <alignment horizontal="right"/>
    </xf>
    <xf numFmtId="0" fontId="3" fillId="2" borderId="1" xfId="0" applyFont="1" applyFill="1" applyBorder="1" applyAlignment="1">
      <alignment wrapText="1"/>
    </xf>
    <xf numFmtId="3" fontId="3" fillId="2" borderId="1" xfId="0" applyNumberFormat="1" applyFont="1" applyFill="1" applyBorder="1"/>
    <xf numFmtId="165" fontId="3" fillId="2" borderId="1" xfId="0" applyNumberFormat="1" applyFont="1" applyFill="1" applyBorder="1" applyAlignment="1">
      <alignment horizontal="right"/>
    </xf>
    <xf numFmtId="0" fontId="3" fillId="0" borderId="0" xfId="0" applyFont="1" applyFill="1" applyBorder="1" applyAlignment="1">
      <alignment horizontal="right"/>
    </xf>
    <xf numFmtId="164" fontId="3" fillId="0" borderId="0" xfId="3" applyNumberFormat="1" applyFont="1"/>
    <xf numFmtId="164" fontId="4" fillId="0" borderId="0" xfId="3" applyNumberFormat="1" applyFont="1"/>
    <xf numFmtId="49" fontId="4" fillId="0" borderId="1" xfId="0" applyNumberFormat="1" applyFont="1" applyBorder="1" applyAlignment="1">
      <alignment horizontal="center" wrapText="1"/>
    </xf>
    <xf numFmtId="49" fontId="3" fillId="0" borderId="1" xfId="0" applyNumberFormat="1" applyFont="1" applyBorder="1" applyAlignment="1">
      <alignment horizontal="center" wrapText="1"/>
    </xf>
    <xf numFmtId="0" fontId="3" fillId="0" borderId="1" xfId="0" applyFont="1" applyBorder="1" applyAlignment="1">
      <alignment wrapText="1"/>
    </xf>
    <xf numFmtId="3" fontId="3" fillId="0" borderId="1" xfId="0" applyNumberFormat="1" applyFont="1" applyBorder="1" applyAlignment="1">
      <alignment horizontal="right"/>
    </xf>
    <xf numFmtId="3" fontId="3" fillId="2" borderId="1" xfId="0" applyNumberFormat="1" applyFont="1" applyFill="1" applyBorder="1" applyAlignment="1">
      <alignment horizontal="right"/>
    </xf>
    <xf numFmtId="3" fontId="3" fillId="0" borderId="1" xfId="0" applyNumberFormat="1" applyFont="1" applyBorder="1"/>
    <xf numFmtId="165" fontId="3" fillId="0" borderId="1" xfId="0" applyNumberFormat="1" applyFont="1" applyBorder="1"/>
    <xf numFmtId="0" fontId="3" fillId="2" borderId="1" xfId="0" applyFont="1" applyFill="1" applyBorder="1"/>
    <xf numFmtId="0" fontId="3" fillId="0" borderId="0" xfId="0" applyNumberFormat="1" applyFont="1" applyAlignment="1">
      <alignment wrapText="1"/>
    </xf>
    <xf numFmtId="0" fontId="3" fillId="0" borderId="0" xfId="0" applyNumberFormat="1" applyFont="1" applyAlignment="1">
      <alignment horizontal="right" wrapText="1"/>
    </xf>
    <xf numFmtId="0" fontId="3" fillId="0" borderId="0" xfId="0" applyFont="1" applyAlignment="1">
      <alignment horizontal="right"/>
    </xf>
    <xf numFmtId="165" fontId="6" fillId="0" borderId="0" xfId="0" applyNumberFormat="1" applyFont="1" applyFill="1" applyBorder="1"/>
    <xf numFmtId="0" fontId="6" fillId="0" borderId="0" xfId="0" applyFont="1" applyFill="1" applyBorder="1"/>
    <xf numFmtId="3" fontId="7" fillId="0" borderId="0" xfId="0" applyNumberFormat="1" applyFont="1"/>
    <xf numFmtId="165" fontId="2" fillId="0" borderId="0" xfId="0" applyNumberFormat="1" applyFont="1" applyFill="1" applyBorder="1"/>
    <xf numFmtId="0" fontId="2" fillId="0" borderId="0" xfId="0" applyFont="1" applyFill="1" applyBorder="1"/>
    <xf numFmtId="3" fontId="6" fillId="2" borderId="1" xfId="0" applyNumberFormat="1" applyFont="1" applyFill="1" applyBorder="1"/>
    <xf numFmtId="165" fontId="8" fillId="2" borderId="1" xfId="0" applyNumberFormat="1" applyFont="1" applyFill="1" applyBorder="1" applyAlignment="1">
      <alignment horizontal="right"/>
    </xf>
    <xf numFmtId="0" fontId="9" fillId="0" borderId="0" xfId="0" applyFont="1" applyAlignment="1">
      <alignment vertical="center"/>
    </xf>
    <xf numFmtId="168" fontId="9" fillId="0" borderId="0" xfId="0" applyNumberFormat="1" applyFont="1" applyAlignment="1">
      <alignment vertical="center"/>
    </xf>
    <xf numFmtId="0" fontId="10" fillId="0" borderId="0" xfId="0" applyFont="1" applyAlignment="1">
      <alignment horizontal="left" vertical="center" indent="9"/>
    </xf>
    <xf numFmtId="165" fontId="6" fillId="2" borderId="1" xfId="0" applyNumberFormat="1" applyFont="1" applyFill="1" applyBorder="1" applyAlignment="1">
      <alignment horizontal="right"/>
    </xf>
    <xf numFmtId="3" fontId="8" fillId="2" borderId="1" xfId="0" applyNumberFormat="1" applyFont="1" applyFill="1" applyBorder="1"/>
    <xf numFmtId="165" fontId="8" fillId="0" borderId="0" xfId="0" applyNumberFormat="1" applyFont="1" applyFill="1" applyBorder="1"/>
    <xf numFmtId="0" fontId="11" fillId="0" borderId="0" xfId="0" applyFont="1"/>
    <xf numFmtId="169" fontId="3" fillId="0" borderId="0" xfId="2" applyNumberFormat="1" applyFont="1" applyFill="1" applyBorder="1" applyAlignment="1">
      <alignment horizontal="right" wrapText="1"/>
    </xf>
    <xf numFmtId="8" fontId="9" fillId="0" borderId="0" xfId="0" applyNumberFormat="1" applyFont="1" applyAlignment="1">
      <alignment vertical="center"/>
    </xf>
    <xf numFmtId="0" fontId="9" fillId="0" borderId="0" xfId="0" applyFont="1"/>
    <xf numFmtId="8" fontId="9" fillId="0" borderId="0" xfId="0" applyNumberFormat="1" applyFont="1"/>
    <xf numFmtId="171" fontId="0" fillId="0" borderId="0" xfId="5" applyNumberFormat="1" applyFont="1"/>
    <xf numFmtId="171" fontId="9" fillId="0" borderId="0" xfId="5" applyNumberFormat="1" applyFont="1" applyAlignment="1">
      <alignment vertical="center"/>
    </xf>
    <xf numFmtId="169" fontId="3" fillId="0" borderId="1" xfId="2" applyNumberFormat="1" applyFont="1" applyFill="1" applyBorder="1" applyAlignment="1">
      <alignment horizontal="right"/>
    </xf>
    <xf numFmtId="0" fontId="3" fillId="0" borderId="0" xfId="1" applyFont="1" applyFill="1"/>
    <xf numFmtId="0" fontId="4" fillId="0" borderId="1" xfId="1" applyFont="1" applyFill="1" applyBorder="1" applyAlignment="1">
      <alignment horizontal="center" vertical="center"/>
    </xf>
    <xf numFmtId="0" fontId="4" fillId="0" borderId="1" xfId="1" applyFont="1" applyFill="1" applyBorder="1" applyAlignment="1">
      <alignment horizontal="center" wrapText="1"/>
    </xf>
    <xf numFmtId="0" fontId="3" fillId="0" borderId="1" xfId="1" applyFont="1" applyFill="1" applyBorder="1" applyAlignment="1">
      <alignment vertical="center" wrapText="1"/>
    </xf>
    <xf numFmtId="165" fontId="3" fillId="0" borderId="1" xfId="2" applyNumberFormat="1" applyFont="1" applyFill="1" applyBorder="1" applyAlignment="1">
      <alignment horizontal="right" wrapText="1"/>
    </xf>
    <xf numFmtId="0" fontId="4" fillId="0" borderId="0" xfId="1" applyFont="1" applyFill="1"/>
    <xf numFmtId="0" fontId="4" fillId="0" borderId="1" xfId="1" applyFont="1" applyFill="1" applyBorder="1" applyAlignment="1">
      <alignment vertical="center" wrapText="1"/>
    </xf>
    <xf numFmtId="170" fontId="12" fillId="0" borderId="0" xfId="0" applyNumberFormat="1" applyFont="1" applyAlignment="1">
      <alignment vertical="center"/>
    </xf>
    <xf numFmtId="169" fontId="4" fillId="0" borderId="1" xfId="2" applyNumberFormat="1" applyFont="1" applyFill="1" applyBorder="1" applyAlignment="1">
      <alignment horizontal="right"/>
    </xf>
    <xf numFmtId="165" fontId="4" fillId="0" borderId="1" xfId="2" applyNumberFormat="1" applyFont="1" applyFill="1" applyBorder="1" applyAlignment="1">
      <alignment horizontal="right"/>
    </xf>
    <xf numFmtId="169" fontId="3" fillId="0" borderId="0" xfId="1" applyNumberFormat="1" applyFont="1" applyFill="1"/>
    <xf numFmtId="164" fontId="3" fillId="0" borderId="0" xfId="4" applyNumberFormat="1" applyFont="1" applyFill="1"/>
    <xf numFmtId="164" fontId="6" fillId="0" borderId="0" xfId="4" applyNumberFormat="1" applyFont="1" applyFill="1" applyBorder="1"/>
    <xf numFmtId="164" fontId="6" fillId="0" borderId="0" xfId="4" applyNumberFormat="1" applyFont="1"/>
    <xf numFmtId="164" fontId="6" fillId="0" borderId="0" xfId="3" applyNumberFormat="1" applyFont="1" applyFill="1" applyBorder="1"/>
    <xf numFmtId="164" fontId="6" fillId="0" borderId="0" xfId="4" applyNumberFormat="1" applyFont="1" applyFill="1"/>
    <xf numFmtId="165" fontId="4" fillId="0" borderId="1" xfId="2" applyNumberFormat="1" applyFont="1" applyFill="1" applyBorder="1" applyAlignment="1">
      <alignment horizontal="right" wrapText="1"/>
    </xf>
    <xf numFmtId="165" fontId="3" fillId="0" borderId="0" xfId="1" applyNumberFormat="1" applyFont="1" applyFill="1"/>
    <xf numFmtId="3" fontId="13" fillId="2" borderId="1" xfId="0" applyNumberFormat="1" applyFont="1" applyFill="1" applyBorder="1"/>
    <xf numFmtId="165" fontId="13" fillId="2" borderId="1" xfId="0" applyNumberFormat="1" applyFont="1" applyFill="1" applyBorder="1" applyAlignment="1">
      <alignment horizontal="right"/>
    </xf>
    <xf numFmtId="165" fontId="3" fillId="0" borderId="1" xfId="1" applyNumberFormat="1" applyFont="1" applyFill="1" applyBorder="1"/>
    <xf numFmtId="3" fontId="3" fillId="0" borderId="0" xfId="0" applyNumberFormat="1" applyFont="1" applyFill="1" applyBorder="1"/>
    <xf numFmtId="164" fontId="3" fillId="0" borderId="0" xfId="4" applyNumberFormat="1" applyFont="1" applyFill="1" applyBorder="1"/>
    <xf numFmtId="3" fontId="3" fillId="0" borderId="0" xfId="0" applyNumberFormat="1" applyFont="1"/>
    <xf numFmtId="164" fontId="3" fillId="0" borderId="0" xfId="4" applyNumberFormat="1" applyFont="1"/>
    <xf numFmtId="169" fontId="3" fillId="0" borderId="0" xfId="2" applyNumberFormat="1" applyFont="1"/>
    <xf numFmtId="0" fontId="13" fillId="0" borderId="0" xfId="1" applyFont="1" applyFill="1" applyAlignment="1">
      <alignment horizontal="center"/>
    </xf>
    <xf numFmtId="0" fontId="6" fillId="0" borderId="0" xfId="0" applyFont="1"/>
    <xf numFmtId="165" fontId="3" fillId="0" borderId="1" xfId="1" applyNumberFormat="1" applyFont="1" applyFill="1" applyBorder="1" applyAlignment="1">
      <alignment horizontal="right"/>
    </xf>
    <xf numFmtId="3" fontId="13" fillId="2" borderId="1" xfId="0" applyNumberFormat="1" applyFont="1" applyFill="1" applyBorder="1" applyAlignment="1">
      <alignment horizontal="right"/>
    </xf>
    <xf numFmtId="165" fontId="3" fillId="0" borderId="1" xfId="0" applyNumberFormat="1" applyFont="1" applyFill="1" applyBorder="1" applyAlignment="1">
      <alignment horizontal="right"/>
    </xf>
    <xf numFmtId="165" fontId="4" fillId="0" borderId="0" xfId="1" applyNumberFormat="1" applyFont="1" applyFill="1"/>
    <xf numFmtId="0" fontId="4" fillId="0" borderId="1" xfId="1" applyFont="1" applyBorder="1" applyAlignment="1">
      <alignment horizontal="center" vertical="center"/>
    </xf>
    <xf numFmtId="169" fontId="3" fillId="0" borderId="1" xfId="2" applyNumberFormat="1" applyFont="1" applyFill="1" applyBorder="1" applyAlignment="1">
      <alignment horizontal="right" indent="3"/>
    </xf>
    <xf numFmtId="169" fontId="3" fillId="0" borderId="1" xfId="2" applyNumberFormat="1" applyFont="1" applyFill="1" applyBorder="1"/>
    <xf numFmtId="164" fontId="14" fillId="0" borderId="0" xfId="4" applyNumberFormat="1" applyFont="1" applyFill="1" applyBorder="1"/>
    <xf numFmtId="49" fontId="3" fillId="0" borderId="0" xfId="0" applyNumberFormat="1" applyFont="1" applyAlignment="1">
      <alignment horizontal="center"/>
    </xf>
    <xf numFmtId="0" fontId="15" fillId="0" borderId="0" xfId="1" applyFont="1" applyBorder="1" applyAlignment="1">
      <alignment horizontal="left"/>
    </xf>
    <xf numFmtId="0" fontId="3" fillId="0" borderId="1" xfId="0" applyFont="1" applyBorder="1"/>
    <xf numFmtId="17" fontId="3" fillId="0" borderId="1" xfId="0" applyNumberFormat="1" applyFont="1" applyBorder="1"/>
    <xf numFmtId="167" fontId="3" fillId="0" borderId="1" xfId="0" applyNumberFormat="1" applyFont="1" applyBorder="1"/>
    <xf numFmtId="0" fontId="4" fillId="0" borderId="0" xfId="1" applyFont="1" applyFill="1" applyAlignment="1">
      <alignment horizontal="center" vertical="center"/>
    </xf>
    <xf numFmtId="0" fontId="4" fillId="0" borderId="0" xfId="1" applyFont="1" applyFill="1" applyAlignment="1">
      <alignment horizontal="center" vertical="center" wrapText="1"/>
    </xf>
    <xf numFmtId="2" fontId="3" fillId="0" borderId="0" xfId="1" applyNumberFormat="1" applyFont="1" applyFill="1"/>
    <xf numFmtId="49" fontId="4" fillId="0" borderId="0" xfId="0" applyNumberFormat="1" applyFont="1" applyFill="1" applyBorder="1" applyAlignment="1">
      <alignment horizontal="left"/>
    </xf>
    <xf numFmtId="165" fontId="3" fillId="0" borderId="1" xfId="5" applyNumberFormat="1" applyFont="1" applyBorder="1" applyAlignment="1">
      <alignment horizontal="right" vertical="center"/>
    </xf>
    <xf numFmtId="167" fontId="3" fillId="3" borderId="1" xfId="0" applyNumberFormat="1" applyFont="1" applyFill="1" applyBorder="1"/>
    <xf numFmtId="0" fontId="4" fillId="0" borderId="0" xfId="1" applyFont="1" applyFill="1" applyBorder="1" applyAlignment="1">
      <alignment horizontal="left" wrapText="1"/>
    </xf>
    <xf numFmtId="0" fontId="4" fillId="0" borderId="0" xfId="1" applyFont="1" applyFill="1" applyBorder="1" applyAlignment="1">
      <alignment wrapText="1"/>
    </xf>
    <xf numFmtId="0" fontId="3" fillId="0" borderId="2" xfId="1" applyFont="1" applyFill="1" applyBorder="1" applyAlignment="1">
      <alignment wrapText="1"/>
    </xf>
    <xf numFmtId="49" fontId="3" fillId="0" borderId="0" xfId="1" applyNumberFormat="1" applyFont="1" applyFill="1" applyBorder="1" applyAlignment="1">
      <alignment horizontal="left" wrapText="1"/>
    </xf>
    <xf numFmtId="0" fontId="8" fillId="0" borderId="1" xfId="0" applyFont="1" applyFill="1" applyBorder="1" applyAlignment="1">
      <alignment horizontal="left" vertical="center" wrapText="1"/>
    </xf>
    <xf numFmtId="0" fontId="4" fillId="0" borderId="0" xfId="0" applyFont="1" applyFill="1" applyBorder="1" applyAlignment="1">
      <alignment horizontal="left" wrapText="1"/>
    </xf>
    <xf numFmtId="0" fontId="4" fillId="0" borderId="0" xfId="0" applyFont="1" applyFill="1" applyBorder="1" applyAlignment="1">
      <alignment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0" xfId="0" applyNumberFormat="1" applyFont="1" applyFill="1" applyBorder="1" applyAlignment="1">
      <alignment horizontal="left" wrapText="1"/>
    </xf>
    <xf numFmtId="0" fontId="8" fillId="0" borderId="1" xfId="0" applyFont="1" applyBorder="1" applyAlignment="1">
      <alignment horizontal="left" vertical="center" wrapText="1"/>
    </xf>
    <xf numFmtId="0" fontId="4" fillId="0" borderId="0" xfId="0" applyFont="1" applyBorder="1" applyAlignment="1">
      <alignment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3" fillId="0" borderId="0" xfId="0" applyFont="1" applyBorder="1" applyAlignment="1">
      <alignment horizontal="left" wrapText="1"/>
    </xf>
    <xf numFmtId="0" fontId="3" fillId="0" borderId="0" xfId="0" applyNumberFormat="1" applyFont="1" applyAlignment="1">
      <alignment horizontal="left" wrapText="1"/>
    </xf>
  </cellXfs>
  <cellStyles count="6">
    <cellStyle name="Comma" xfId="2" builtinId="3"/>
    <cellStyle name="Currency" xfId="5" builtinId="4"/>
    <cellStyle name="Normal" xfId="0" builtinId="0"/>
    <cellStyle name="Normal 2" xfId="1"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Border%20Press%20Release/2021%20Monthly%20Press%20Release/June%202021/TransBorder%20release%20June%202021%20with%20calcula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Border%20Press%20Release/2021%20Monthly%20Press%20Release/Mar%202021/TransBorder%20release%20April%202021%20with%20calculation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Border%20Press%20Release/2021%20Monthly%20Press%20Release/Mar%202021/TransBorder%20release%20March%202021%20with%20calcul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Table 1"/>
      <sheetName val="Table 2"/>
      <sheetName val="Table 3"/>
      <sheetName val="Table 4"/>
      <sheetName val="Calculations"/>
    </sheetNames>
    <sheetDataSet>
      <sheetData sheetId="0"/>
      <sheetData sheetId="1"/>
      <sheetData sheetId="2">
        <row r="6">
          <cell r="D6">
            <v>115954.64916999999</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Table 1"/>
      <sheetName val="Table 2"/>
      <sheetName val="Table 3"/>
      <sheetName val="Table 4"/>
      <sheetName val="Calculations"/>
    </sheetNames>
    <sheetDataSet>
      <sheetData sheetId="0"/>
      <sheetData sheetId="1"/>
      <sheetData sheetId="2"/>
      <sheetData sheetId="3">
        <row r="6">
          <cell r="D6">
            <v>57679</v>
          </cell>
        </row>
        <row r="15">
          <cell r="D15">
            <v>9402</v>
          </cell>
        </row>
      </sheetData>
      <sheetData sheetId="4">
        <row r="6">
          <cell r="D6">
            <v>56908</v>
          </cell>
        </row>
        <row r="12">
          <cell r="D12">
            <v>40682</v>
          </cell>
        </row>
        <row r="15">
          <cell r="D15">
            <v>7287</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tabSelected="1" zoomScale="110" zoomScaleNormal="110" workbookViewId="0"/>
  </sheetViews>
  <sheetFormatPr defaultRowHeight="14.5" x14ac:dyDescent="0.35"/>
  <cols>
    <col min="2" max="2" width="11.453125" customWidth="1"/>
    <col min="3" max="3" width="11.36328125" customWidth="1"/>
    <col min="4" max="4" width="9.1796875" customWidth="1"/>
  </cols>
  <sheetData>
    <row r="1" spans="1:4" x14ac:dyDescent="0.35">
      <c r="A1" s="2" t="s">
        <v>37</v>
      </c>
      <c r="B1" s="3"/>
    </row>
    <row r="2" spans="1:4" x14ac:dyDescent="0.35">
      <c r="A2" s="4" t="s">
        <v>29</v>
      </c>
      <c r="B2" s="3"/>
    </row>
    <row r="3" spans="1:4" x14ac:dyDescent="0.35">
      <c r="A3" s="4"/>
      <c r="B3" s="92"/>
    </row>
    <row r="4" spans="1:4" ht="26" x14ac:dyDescent="0.35">
      <c r="A4" s="5" t="s">
        <v>2</v>
      </c>
      <c r="B4" s="25" t="s">
        <v>58</v>
      </c>
      <c r="C4" s="25" t="s">
        <v>59</v>
      </c>
    </row>
    <row r="5" spans="1:4" x14ac:dyDescent="0.35">
      <c r="A5" s="6" t="s">
        <v>8</v>
      </c>
      <c r="B5" s="7">
        <v>68.630213439000002</v>
      </c>
      <c r="C5" s="101">
        <f>'Table 2'!D12/1000</f>
        <v>81.932369180999999</v>
      </c>
    </row>
    <row r="6" spans="1:4" x14ac:dyDescent="0.35">
      <c r="A6" s="6" t="s">
        <v>9</v>
      </c>
      <c r="B6" s="7">
        <v>14.689810859</v>
      </c>
      <c r="C6" s="101">
        <f>'Table 2'!D15/1000</f>
        <v>16.879853730000004</v>
      </c>
    </row>
    <row r="7" spans="1:4" x14ac:dyDescent="0.35">
      <c r="A7" s="6" t="s">
        <v>10</v>
      </c>
      <c r="B7" s="7">
        <v>8.4584963789999996</v>
      </c>
      <c r="C7" s="101">
        <f>'Table 2'!D18/1000</f>
        <v>12.939958655</v>
      </c>
    </row>
    <row r="8" spans="1:4" x14ac:dyDescent="0.35">
      <c r="A8" s="6" t="s">
        <v>11</v>
      </c>
      <c r="B8" s="7">
        <v>7.8754713340000002</v>
      </c>
      <c r="C8" s="101">
        <f>'Table 2'!D21/1000</f>
        <v>11.006254735999999</v>
      </c>
    </row>
    <row r="9" spans="1:4" x14ac:dyDescent="0.35">
      <c r="A9" s="6" t="s">
        <v>12</v>
      </c>
      <c r="B9" s="7">
        <v>4.1116920539999997</v>
      </c>
      <c r="C9" s="101">
        <f>'Table 2'!D24/1000</f>
        <v>4.8767526070000002</v>
      </c>
    </row>
    <row r="10" spans="1:4" x14ac:dyDescent="0.35">
      <c r="B10" s="1"/>
    </row>
    <row r="11" spans="1:4" x14ac:dyDescent="0.35">
      <c r="A11" s="100" t="s">
        <v>57</v>
      </c>
    </row>
    <row r="12" spans="1:4" x14ac:dyDescent="0.35">
      <c r="A12" s="94"/>
      <c r="B12" s="95">
        <v>44774</v>
      </c>
      <c r="C12" s="95">
        <v>44805</v>
      </c>
      <c r="D12" s="94" t="s">
        <v>55</v>
      </c>
    </row>
    <row r="13" spans="1:4" x14ac:dyDescent="0.35">
      <c r="A13" s="94" t="s">
        <v>8</v>
      </c>
      <c r="B13" s="30">
        <v>83.943191334000005</v>
      </c>
      <c r="C13" s="96">
        <f>C5</f>
        <v>81.932369180999999</v>
      </c>
      <c r="D13" s="102">
        <f>((C13/B13)-1)*100</f>
        <v>-2.3954559280444654</v>
      </c>
    </row>
    <row r="14" spans="1:4" x14ac:dyDescent="0.35">
      <c r="A14" s="94" t="s">
        <v>9</v>
      </c>
      <c r="B14" s="30">
        <v>17.859333818</v>
      </c>
      <c r="C14" s="96">
        <f>C6</f>
        <v>16.879853730000004</v>
      </c>
      <c r="D14" s="102">
        <f>((C14/B14)-1)*100</f>
        <v>-5.4844155889667068</v>
      </c>
    </row>
    <row r="20" spans="1:1" x14ac:dyDescent="0.35">
      <c r="A20" s="93"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L19"/>
  <sheetViews>
    <sheetView zoomScale="110" zoomScaleNormal="110" zoomScaleSheetLayoutView="100" workbookViewId="0">
      <selection activeCell="I11" sqref="I11"/>
    </sheetView>
  </sheetViews>
  <sheetFormatPr defaultColWidth="9.26953125" defaultRowHeight="12.5" x14ac:dyDescent="0.25"/>
  <cols>
    <col min="1" max="1" width="14.26953125" style="56" customWidth="1"/>
    <col min="2" max="6" width="13.81640625" style="56" customWidth="1"/>
    <col min="7" max="7" width="11.26953125" style="56" customWidth="1"/>
    <col min="8" max="8" width="9.26953125" style="56"/>
    <col min="9" max="9" width="10.7265625" style="56" customWidth="1"/>
    <col min="10" max="16384" width="9.26953125" style="56"/>
  </cols>
  <sheetData>
    <row r="1" spans="1:12" ht="18.649999999999999" customHeight="1" x14ac:dyDescent="0.3">
      <c r="A1" s="103" t="s">
        <v>13</v>
      </c>
      <c r="B1" s="103"/>
      <c r="C1" s="103"/>
      <c r="D1" s="103"/>
      <c r="E1" s="103"/>
      <c r="F1" s="103"/>
    </row>
    <row r="2" spans="1:12" ht="13" x14ac:dyDescent="0.3">
      <c r="A2" s="104" t="s">
        <v>1</v>
      </c>
      <c r="B2" s="104"/>
      <c r="C2" s="104"/>
      <c r="D2" s="104"/>
      <c r="E2" s="104"/>
      <c r="F2" s="104"/>
      <c r="H2" s="73" t="s">
        <v>44</v>
      </c>
    </row>
    <row r="3" spans="1:12" ht="37.5" customHeight="1" x14ac:dyDescent="0.3">
      <c r="A3" s="57" t="s">
        <v>14</v>
      </c>
      <c r="B3" s="88">
        <v>2020</v>
      </c>
      <c r="C3" s="88">
        <v>2021</v>
      </c>
      <c r="D3" s="57">
        <v>2022</v>
      </c>
      <c r="E3" s="58" t="s">
        <v>47</v>
      </c>
      <c r="F3" s="58" t="s">
        <v>48</v>
      </c>
      <c r="G3" s="97" t="s">
        <v>49</v>
      </c>
      <c r="H3" s="97" t="s">
        <v>50</v>
      </c>
      <c r="I3" s="98" t="s">
        <v>56</v>
      </c>
    </row>
    <row r="4" spans="1:12" ht="12.75" customHeight="1" x14ac:dyDescent="0.3">
      <c r="A4" s="59" t="s">
        <v>15</v>
      </c>
      <c r="B4" s="89">
        <v>97092.315188000008</v>
      </c>
      <c r="C4" s="89">
        <v>94283.500327999995</v>
      </c>
      <c r="D4" s="89">
        <v>113706.68483799999</v>
      </c>
      <c r="E4" s="60">
        <v>-2.8929322105063604</v>
      </c>
      <c r="F4" s="76">
        <v>20.6</v>
      </c>
      <c r="G4" s="87">
        <f>((D4/C4)-1)*100</f>
        <v>20.600830943303205</v>
      </c>
      <c r="H4" s="87">
        <f>((D4/B4)-1)*100</f>
        <v>17.111930658806052</v>
      </c>
      <c r="I4" s="99">
        <f>((D5/D4)-1)*100</f>
        <v>-1.0976246953098068</v>
      </c>
    </row>
    <row r="5" spans="1:12" s="61" customFormat="1" ht="12.75" customHeight="1" x14ac:dyDescent="0.3">
      <c r="A5" s="59" t="s">
        <v>16</v>
      </c>
      <c r="B5" s="55">
        <v>95949.291513000004</v>
      </c>
      <c r="C5" s="55">
        <v>95860.111646000005</v>
      </c>
      <c r="D5" s="55">
        <v>112458.61218500001</v>
      </c>
      <c r="E5" s="60">
        <v>-9.2944789475513101E-2</v>
      </c>
      <c r="F5" s="60">
        <v>17.315336122595284</v>
      </c>
      <c r="G5" s="87">
        <f t="shared" ref="G5:G16" si="0">((D5/C5)-1)*100</f>
        <v>17.315336122595284</v>
      </c>
      <c r="H5" s="87">
        <f t="shared" ref="H5:H16" si="1">((D5/B5)-1)*100</f>
        <v>17.206297630413637</v>
      </c>
      <c r="I5" s="99">
        <f t="shared" ref="I5:I10" si="2">((D6/D5)-1)*100</f>
        <v>26.135479539485473</v>
      </c>
    </row>
    <row r="6" spans="1:12" ht="12.75" customHeight="1" x14ac:dyDescent="0.3">
      <c r="A6" s="59" t="s">
        <v>17</v>
      </c>
      <c r="B6" s="55">
        <v>98810.255420000001</v>
      </c>
      <c r="C6" s="55">
        <v>114587</v>
      </c>
      <c r="D6" s="55">
        <v>141850.20976299999</v>
      </c>
      <c r="E6" s="60">
        <v>15.966707618495501</v>
      </c>
      <c r="F6" s="60">
        <v>23.792585339523665</v>
      </c>
      <c r="G6" s="87">
        <f t="shared" si="0"/>
        <v>23.792585339523665</v>
      </c>
      <c r="H6" s="87">
        <f t="shared" si="1"/>
        <v>43.558185494061938</v>
      </c>
      <c r="I6" s="99">
        <f t="shared" si="2"/>
        <v>-4.6492168266925038</v>
      </c>
    </row>
    <row r="7" spans="1:12" s="61" customFormat="1" ht="12.75" customHeight="1" x14ac:dyDescent="0.3">
      <c r="A7" s="59" t="s">
        <v>30</v>
      </c>
      <c r="B7" s="55">
        <v>58122.974268000005</v>
      </c>
      <c r="C7" s="55">
        <v>107369.334838</v>
      </c>
      <c r="D7" s="55">
        <v>135255.28594199999</v>
      </c>
      <c r="E7" s="60">
        <v>84.727874287591149</v>
      </c>
      <c r="F7" s="60">
        <v>25.971988320570876</v>
      </c>
      <c r="G7" s="87">
        <f t="shared" si="0"/>
        <v>25.971988320570883</v>
      </c>
      <c r="H7" s="87">
        <f t="shared" si="1"/>
        <v>132.70537622240317</v>
      </c>
      <c r="I7" s="99">
        <f t="shared" si="2"/>
        <v>3.093198191007529</v>
      </c>
    </row>
    <row r="8" spans="1:12" s="61" customFormat="1" ht="12.75" customHeight="1" x14ac:dyDescent="0.3">
      <c r="A8" s="59" t="s">
        <v>18</v>
      </c>
      <c r="B8" s="55">
        <v>56068.942704000001</v>
      </c>
      <c r="C8" s="55">
        <v>108646.08351500001</v>
      </c>
      <c r="D8" s="55">
        <v>139439</v>
      </c>
      <c r="E8" s="60">
        <v>93.772306513012069</v>
      </c>
      <c r="F8" s="76">
        <v>28.342408201717294</v>
      </c>
      <c r="G8" s="87">
        <f t="shared" si="0"/>
        <v>28.342408201717294</v>
      </c>
      <c r="H8" s="87">
        <f t="shared" si="1"/>
        <v>148.69204460681283</v>
      </c>
      <c r="I8" s="99">
        <f t="shared" si="2"/>
        <v>1.2902048250489573</v>
      </c>
    </row>
    <row r="9" spans="1:12" ht="12.75" customHeight="1" x14ac:dyDescent="0.3">
      <c r="A9" s="59" t="s">
        <v>36</v>
      </c>
      <c r="B9" s="55">
        <v>82051.488528000002</v>
      </c>
      <c r="C9" s="55">
        <v>115954.64916999999</v>
      </c>
      <c r="D9" s="55">
        <v>141238.048706</v>
      </c>
      <c r="E9" s="60">
        <v>41.319373054920952</v>
      </c>
      <c r="F9" s="60">
        <v>21.80455869340112</v>
      </c>
      <c r="G9" s="87">
        <f t="shared" si="0"/>
        <v>21.80455869340112</v>
      </c>
      <c r="H9" s="87">
        <f t="shared" si="1"/>
        <v>72.133438697827685</v>
      </c>
      <c r="I9" s="99">
        <f t="shared" si="2"/>
        <v>-6.1451322398730523</v>
      </c>
    </row>
    <row r="10" spans="1:12" ht="12.75" customHeight="1" x14ac:dyDescent="0.3">
      <c r="A10" s="59" t="s">
        <v>19</v>
      </c>
      <c r="B10" s="55">
        <v>90959.108077000012</v>
      </c>
      <c r="C10" s="90">
        <v>111270.12396300001</v>
      </c>
      <c r="D10" s="90">
        <v>132558.78383999999</v>
      </c>
      <c r="E10" s="60">
        <v>22.329831850160641</v>
      </c>
      <c r="F10" s="60">
        <v>19.132413193031937</v>
      </c>
      <c r="G10" s="87">
        <f t="shared" si="0"/>
        <v>19.132413193031915</v>
      </c>
      <c r="H10" s="87">
        <f t="shared" si="1"/>
        <v>45.734480738074538</v>
      </c>
      <c r="I10" s="99">
        <f t="shared" si="2"/>
        <v>5.8695671049542097</v>
      </c>
    </row>
    <row r="11" spans="1:12" s="61" customFormat="1" ht="12.75" customHeight="1" x14ac:dyDescent="0.3">
      <c r="A11" s="59" t="s">
        <v>41</v>
      </c>
      <c r="B11" s="55">
        <v>93442.278128000005</v>
      </c>
      <c r="C11" s="55">
        <v>113075.064453</v>
      </c>
      <c r="D11" s="55">
        <v>140339.410611</v>
      </c>
      <c r="E11" s="60">
        <v>21.010603249747838</v>
      </c>
      <c r="F11" s="84">
        <v>24.111722854097962</v>
      </c>
      <c r="G11" s="87">
        <f t="shared" si="0"/>
        <v>24.111722854097948</v>
      </c>
      <c r="H11" s="87">
        <f t="shared" si="1"/>
        <v>50.18834452939911</v>
      </c>
      <c r="I11" s="99">
        <f t="shared" ref="I11:I12" si="3">((D12/D11)-1)*100</f>
        <v>-4.5638915313343738</v>
      </c>
    </row>
    <row r="12" spans="1:12" ht="12.75" customHeight="1" x14ac:dyDescent="0.3">
      <c r="A12" s="59" t="s">
        <v>20</v>
      </c>
      <c r="B12" s="55">
        <v>96422.775590999998</v>
      </c>
      <c r="C12" s="55">
        <v>109219.99249400001</v>
      </c>
      <c r="D12" s="55">
        <v>133934.47213499999</v>
      </c>
      <c r="E12" s="60">
        <v>13.271985611866665</v>
      </c>
      <c r="F12" s="60">
        <v>22.628164566443903</v>
      </c>
      <c r="G12" s="87">
        <f t="shared" si="0"/>
        <v>22.6281645664439</v>
      </c>
      <c r="H12" s="87">
        <f t="shared" si="1"/>
        <v>38.903356923798491</v>
      </c>
      <c r="I12" s="99">
        <f t="shared" si="3"/>
        <v>-100</v>
      </c>
    </row>
    <row r="13" spans="1:12" ht="12.75" customHeight="1" x14ac:dyDescent="0.3">
      <c r="A13" s="59" t="s">
        <v>21</v>
      </c>
      <c r="B13" s="55">
        <v>102050.513657</v>
      </c>
      <c r="C13" s="90">
        <v>117417.325343</v>
      </c>
      <c r="D13" s="90"/>
      <c r="E13" s="60">
        <v>15.058044428516148</v>
      </c>
      <c r="F13" s="86"/>
      <c r="G13" s="87">
        <f t="shared" si="0"/>
        <v>-100</v>
      </c>
      <c r="H13" s="87">
        <f t="shared" si="1"/>
        <v>-100</v>
      </c>
      <c r="I13" s="63"/>
      <c r="L13" s="82" t="s">
        <v>46</v>
      </c>
    </row>
    <row r="14" spans="1:12" ht="12.75" customHeight="1" x14ac:dyDescent="0.3">
      <c r="A14" s="59" t="s">
        <v>22</v>
      </c>
      <c r="B14" s="55">
        <v>95871.345640999993</v>
      </c>
      <c r="C14" s="55">
        <v>120093.889175</v>
      </c>
      <c r="D14" s="55"/>
      <c r="E14" s="60">
        <v>25.265675966105448</v>
      </c>
      <c r="F14" s="60"/>
      <c r="G14" s="87">
        <f t="shared" si="0"/>
        <v>-100</v>
      </c>
      <c r="H14" s="87">
        <f t="shared" si="1"/>
        <v>-100</v>
      </c>
      <c r="J14" s="67" t="s">
        <v>43</v>
      </c>
      <c r="L14" s="56" t="s">
        <v>42</v>
      </c>
    </row>
    <row r="15" spans="1:12" ht="12.75" customHeight="1" x14ac:dyDescent="0.3">
      <c r="A15" s="59" t="s">
        <v>23</v>
      </c>
      <c r="B15" s="55">
        <v>96755.868608999997</v>
      </c>
      <c r="C15" s="55">
        <v>117547.81639599999</v>
      </c>
      <c r="D15" s="55"/>
      <c r="E15" s="60">
        <v>21.489081836495426</v>
      </c>
      <c r="F15" s="60"/>
      <c r="G15" s="87">
        <f t="shared" si="0"/>
        <v>-100</v>
      </c>
      <c r="H15" s="87">
        <f t="shared" si="1"/>
        <v>-100</v>
      </c>
      <c r="J15" s="71">
        <f>(D9/D8)-1</f>
        <v>1.2902048250489573E-2</v>
      </c>
      <c r="L15" s="71">
        <f>(D7/D5)-1</f>
        <v>0.20271167600306428</v>
      </c>
    </row>
    <row r="16" spans="1:12" s="61" customFormat="1" ht="12.75" customHeight="1" x14ac:dyDescent="0.3">
      <c r="A16" s="62" t="s">
        <v>24</v>
      </c>
      <c r="B16" s="64">
        <v>1063597.1573239998</v>
      </c>
      <c r="C16" s="64">
        <v>1325324.8913210002</v>
      </c>
      <c r="D16" s="64"/>
      <c r="E16" s="72">
        <v>24.607788032783475</v>
      </c>
      <c r="F16" s="65"/>
      <c r="G16" s="87">
        <f t="shared" si="0"/>
        <v>-100</v>
      </c>
      <c r="H16" s="87">
        <f t="shared" si="1"/>
        <v>-100</v>
      </c>
    </row>
    <row r="17" spans="1:6" ht="33" customHeight="1" x14ac:dyDescent="0.25">
      <c r="A17" s="105" t="s">
        <v>0</v>
      </c>
      <c r="B17" s="105"/>
      <c r="C17" s="105"/>
      <c r="D17" s="105"/>
      <c r="E17" s="105"/>
      <c r="F17" s="105"/>
    </row>
    <row r="18" spans="1:6" ht="25.5" customHeight="1" x14ac:dyDescent="0.25">
      <c r="A18" s="106" t="s">
        <v>25</v>
      </c>
      <c r="B18" s="106"/>
      <c r="C18" s="106"/>
      <c r="D18" s="106"/>
      <c r="E18" s="106"/>
      <c r="F18" s="106"/>
    </row>
    <row r="19" spans="1:6" x14ac:dyDescent="0.25">
      <c r="B19" s="66"/>
      <c r="C19" s="66"/>
      <c r="D19" s="66"/>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L26"/>
  <sheetViews>
    <sheetView zoomScale="110" zoomScaleNormal="110" workbookViewId="0">
      <selection activeCell="D15" sqref="D15"/>
    </sheetView>
  </sheetViews>
  <sheetFormatPr defaultColWidth="8.81640625" defaultRowHeight="12.5" x14ac:dyDescent="0.25"/>
  <cols>
    <col min="1" max="1" width="7.81640625" style="10" customWidth="1"/>
    <col min="2" max="2" width="8.1796875" style="10" customWidth="1"/>
    <col min="3" max="3" width="11.26953125" style="21" customWidth="1"/>
    <col min="4" max="4" width="11.453125" style="21" customWidth="1"/>
    <col min="5" max="5" width="17.81640625" style="21" customWidth="1"/>
    <col min="6" max="6" width="10.26953125" style="9" customWidth="1"/>
    <col min="7" max="16384" width="8.81640625" style="10"/>
  </cols>
  <sheetData>
    <row r="1" spans="1:12" ht="26.9" customHeight="1" x14ac:dyDescent="0.3">
      <c r="A1" s="108" t="s">
        <v>26</v>
      </c>
      <c r="B1" s="108"/>
      <c r="C1" s="108"/>
      <c r="D1" s="108"/>
      <c r="E1" s="108"/>
    </row>
    <row r="2" spans="1:12" s="11" customFormat="1" ht="13" x14ac:dyDescent="0.3">
      <c r="A2" s="109" t="s">
        <v>1</v>
      </c>
      <c r="B2" s="109"/>
      <c r="C2" s="109"/>
      <c r="D2" s="109"/>
      <c r="E2" s="109"/>
      <c r="H2" s="48" t="s">
        <v>38</v>
      </c>
    </row>
    <row r="3" spans="1:12" ht="42.75" customHeight="1" x14ac:dyDescent="0.3">
      <c r="A3" s="12" t="s">
        <v>2</v>
      </c>
      <c r="B3" s="13"/>
      <c r="C3" s="14" t="s">
        <v>58</v>
      </c>
      <c r="D3" s="14" t="s">
        <v>59</v>
      </c>
      <c r="E3" s="12" t="s">
        <v>60</v>
      </c>
      <c r="F3" s="10"/>
      <c r="H3" s="10" t="s">
        <v>51</v>
      </c>
    </row>
    <row r="4" spans="1:12" x14ac:dyDescent="0.25">
      <c r="A4" s="110" t="s">
        <v>3</v>
      </c>
      <c r="B4" s="15" t="s">
        <v>4</v>
      </c>
      <c r="C4" s="49">
        <v>61838.935299999997</v>
      </c>
      <c r="D4" s="16">
        <v>75554.844524</v>
      </c>
      <c r="E4" s="17">
        <v>22.18005396997836</v>
      </c>
      <c r="F4" s="10"/>
    </row>
    <row r="5" spans="1:12" x14ac:dyDescent="0.25">
      <c r="A5" s="110"/>
      <c r="B5" s="15" t="s">
        <v>5</v>
      </c>
      <c r="C5" s="16">
        <v>47381.057194000001</v>
      </c>
      <c r="D5" s="16">
        <v>58379.627611000004</v>
      </c>
      <c r="E5" s="17">
        <v>23.213011841349925</v>
      </c>
      <c r="F5" s="10"/>
      <c r="G5" s="67" t="s">
        <v>43</v>
      </c>
    </row>
    <row r="6" spans="1:12" x14ac:dyDescent="0.25">
      <c r="A6" s="110"/>
      <c r="B6" s="18" t="s">
        <v>6</v>
      </c>
      <c r="C6" s="19">
        <v>109219.99249400001</v>
      </c>
      <c r="D6" s="74">
        <v>133934.47213499999</v>
      </c>
      <c r="E6" s="75">
        <v>22.628164566443903</v>
      </c>
      <c r="F6" s="10"/>
      <c r="G6" s="70">
        <f>(D6/'[1]Table 2'!$D$6)-1</f>
        <v>0.15505909503154069</v>
      </c>
    </row>
    <row r="7" spans="1:12" x14ac:dyDescent="0.25">
      <c r="A7" s="111" t="s">
        <v>7</v>
      </c>
      <c r="B7" s="15" t="s">
        <v>4</v>
      </c>
      <c r="C7" s="16">
        <v>53556.027542000003</v>
      </c>
      <c r="D7" s="16">
        <v>65651.152145999993</v>
      </c>
      <c r="E7" s="17">
        <v>22.584058525466055</v>
      </c>
      <c r="F7" s="10"/>
    </row>
    <row r="8" spans="1:12" x14ac:dyDescent="0.25">
      <c r="A8" s="111"/>
      <c r="B8" s="15" t="s">
        <v>5</v>
      </c>
      <c r="C8" s="16">
        <v>38222.493134999997</v>
      </c>
      <c r="D8" s="16">
        <v>46101.029419999999</v>
      </c>
      <c r="E8" s="17">
        <v>20.61230348625714</v>
      </c>
      <c r="F8" s="10"/>
    </row>
    <row r="9" spans="1:12" ht="16" x14ac:dyDescent="0.25">
      <c r="A9" s="111"/>
      <c r="B9" s="18" t="s">
        <v>6</v>
      </c>
      <c r="C9" s="19">
        <v>91778.520676999993</v>
      </c>
      <c r="D9" s="19">
        <v>111752.18156599998</v>
      </c>
      <c r="E9" s="20">
        <v>21.762892604571547</v>
      </c>
      <c r="F9" s="10"/>
      <c r="H9" s="44"/>
    </row>
    <row r="10" spans="1:12" ht="16" x14ac:dyDescent="0.25">
      <c r="A10" s="112" t="s">
        <v>8</v>
      </c>
      <c r="B10" s="15" t="s">
        <v>4</v>
      </c>
      <c r="C10" s="16">
        <v>37648.359369999998</v>
      </c>
      <c r="D10" s="16">
        <v>44689.573197999998</v>
      </c>
      <c r="E10" s="17">
        <v>18.702578135744137</v>
      </c>
      <c r="F10" s="10"/>
      <c r="H10" s="44"/>
    </row>
    <row r="11" spans="1:12" x14ac:dyDescent="0.25">
      <c r="A11" s="112"/>
      <c r="B11" s="15" t="s">
        <v>5</v>
      </c>
      <c r="C11" s="16">
        <v>30981.854069000001</v>
      </c>
      <c r="D11" s="16">
        <v>37242.795983000004</v>
      </c>
      <c r="E11" s="17">
        <v>20.208415868386034</v>
      </c>
      <c r="F11" s="10"/>
      <c r="H11" s="67" t="s">
        <v>52</v>
      </c>
      <c r="J11" s="10" t="s">
        <v>53</v>
      </c>
      <c r="K11" s="36"/>
    </row>
    <row r="12" spans="1:12" x14ac:dyDescent="0.25">
      <c r="A12" s="112"/>
      <c r="B12" s="18" t="s">
        <v>6</v>
      </c>
      <c r="C12" s="19">
        <v>68630.213438999999</v>
      </c>
      <c r="D12" s="40">
        <v>81932.369181000002</v>
      </c>
      <c r="E12" s="45">
        <v>19.382361026493442</v>
      </c>
      <c r="F12" s="35">
        <f>D12/D6*100</f>
        <v>61.173473770379161</v>
      </c>
      <c r="G12" s="36"/>
      <c r="H12" s="91">
        <f>((D12/68957)-1)</f>
        <v>0.18816609163681708</v>
      </c>
      <c r="K12" s="77"/>
      <c r="L12" s="78"/>
    </row>
    <row r="13" spans="1:12" x14ac:dyDescent="0.25">
      <c r="A13" s="107" t="s">
        <v>9</v>
      </c>
      <c r="B13" s="15" t="s">
        <v>4</v>
      </c>
      <c r="C13" s="16">
        <v>9174.5577919999996</v>
      </c>
      <c r="D13" s="16">
        <v>10873.448516</v>
      </c>
      <c r="E13" s="17">
        <v>18.517412637385018</v>
      </c>
      <c r="F13" s="38"/>
      <c r="G13" s="39"/>
      <c r="H13" s="39"/>
    </row>
    <row r="14" spans="1:12" x14ac:dyDescent="0.25">
      <c r="A14" s="107"/>
      <c r="B14" s="15" t="s">
        <v>5</v>
      </c>
      <c r="C14" s="16">
        <v>5515.2530669999996</v>
      </c>
      <c r="D14" s="16">
        <v>6006.4052140000003</v>
      </c>
      <c r="E14" s="17">
        <v>8.905341985824057</v>
      </c>
      <c r="F14" s="35"/>
      <c r="G14" s="36"/>
      <c r="H14" s="36"/>
    </row>
    <row r="15" spans="1:12" x14ac:dyDescent="0.25">
      <c r="A15" s="107"/>
      <c r="B15" s="18" t="s">
        <v>6</v>
      </c>
      <c r="C15" s="19">
        <v>14689.810858999999</v>
      </c>
      <c r="D15" s="46">
        <v>16879.853730000003</v>
      </c>
      <c r="E15" s="41">
        <v>14.908584542177596</v>
      </c>
      <c r="F15" s="47">
        <f>D15/D6*100</f>
        <v>12.603068844730176</v>
      </c>
      <c r="G15" s="36"/>
      <c r="H15" s="67" t="s">
        <v>52</v>
      </c>
      <c r="J15" s="10" t="s">
        <v>54</v>
      </c>
      <c r="K15" s="77"/>
      <c r="L15" s="78"/>
    </row>
    <row r="16" spans="1:12" ht="15.5" x14ac:dyDescent="0.25">
      <c r="A16" s="111" t="s">
        <v>10</v>
      </c>
      <c r="B16" s="15" t="s">
        <v>4</v>
      </c>
      <c r="C16" s="16">
        <v>6733.1103800000001</v>
      </c>
      <c r="D16" s="16">
        <v>10088.130432</v>
      </c>
      <c r="E16" s="17">
        <v>49.828680396592581</v>
      </c>
      <c r="F16" s="10"/>
      <c r="H16" s="91">
        <f>((D15/15510)-1)</f>
        <v>8.8320678916828044E-2</v>
      </c>
      <c r="I16" s="43"/>
      <c r="J16" s="4"/>
    </row>
    <row r="17" spans="1:10" ht="15.5" x14ac:dyDescent="0.25">
      <c r="A17" s="111"/>
      <c r="B17" s="15" t="s">
        <v>5</v>
      </c>
      <c r="C17" s="16">
        <v>1725.3859990000001</v>
      </c>
      <c r="D17" s="16">
        <v>2851.828223</v>
      </c>
      <c r="E17" s="17">
        <v>65.286389518221654</v>
      </c>
      <c r="F17" s="10"/>
      <c r="H17" s="42"/>
      <c r="I17" s="43"/>
      <c r="J17" s="4"/>
    </row>
    <row r="18" spans="1:10" ht="15.5" x14ac:dyDescent="0.35">
      <c r="A18" s="111"/>
      <c r="B18" s="18" t="s">
        <v>6</v>
      </c>
      <c r="C18" s="19">
        <v>8458.4963790000002</v>
      </c>
      <c r="D18" s="19">
        <v>12939.958655</v>
      </c>
      <c r="E18" s="20">
        <v>52.981783938882742</v>
      </c>
      <c r="F18" s="10"/>
      <c r="H18" s="42"/>
      <c r="I18" s="43"/>
      <c r="J18"/>
    </row>
    <row r="19" spans="1:10" ht="15.5" x14ac:dyDescent="0.25">
      <c r="A19" s="111" t="s">
        <v>11</v>
      </c>
      <c r="B19" s="15" t="s">
        <v>4</v>
      </c>
      <c r="C19" s="16">
        <v>4869.8629449999999</v>
      </c>
      <c r="D19" s="16">
        <v>5812.824705</v>
      </c>
      <c r="E19" s="17">
        <v>19.363209409582264</v>
      </c>
      <c r="F19" s="10"/>
      <c r="H19" s="42"/>
      <c r="I19" s="43"/>
      <c r="J19" s="4"/>
    </row>
    <row r="20" spans="1:10" ht="15.5" x14ac:dyDescent="0.25">
      <c r="A20" s="111"/>
      <c r="B20" s="15" t="s">
        <v>5</v>
      </c>
      <c r="C20" s="16">
        <v>3005.608389</v>
      </c>
      <c r="D20" s="16">
        <v>5193.4300309999999</v>
      </c>
      <c r="E20" s="17">
        <v>72.791307410740657</v>
      </c>
      <c r="F20" s="10"/>
      <c r="H20" s="42"/>
      <c r="I20" s="43"/>
      <c r="J20" s="4"/>
    </row>
    <row r="21" spans="1:10" x14ac:dyDescent="0.25">
      <c r="A21" s="111"/>
      <c r="B21" s="18" t="s">
        <v>6</v>
      </c>
      <c r="C21" s="19">
        <v>7875.4713339999998</v>
      </c>
      <c r="D21" s="19">
        <v>11006.254735999999</v>
      </c>
      <c r="E21" s="20">
        <v>39.75360037797072</v>
      </c>
      <c r="F21" s="10"/>
    </row>
    <row r="22" spans="1:10" x14ac:dyDescent="0.25">
      <c r="A22" s="111" t="s">
        <v>12</v>
      </c>
      <c r="B22" s="15" t="s">
        <v>4</v>
      </c>
      <c r="C22" s="16">
        <v>1509.237903</v>
      </c>
      <c r="D22" s="16">
        <v>1879.6180770000001</v>
      </c>
      <c r="E22" s="17">
        <v>24.540874123541013</v>
      </c>
      <c r="F22" s="10"/>
    </row>
    <row r="23" spans="1:10" x14ac:dyDescent="0.25">
      <c r="A23" s="111"/>
      <c r="B23" s="15" t="s">
        <v>5</v>
      </c>
      <c r="C23" s="16">
        <v>2602.4541509999999</v>
      </c>
      <c r="D23" s="16">
        <v>2997.1345299999998</v>
      </c>
      <c r="E23" s="17">
        <v>15.16569960889966</v>
      </c>
      <c r="F23" s="10"/>
    </row>
    <row r="24" spans="1:10" x14ac:dyDescent="0.25">
      <c r="A24" s="111"/>
      <c r="B24" s="18" t="s">
        <v>6</v>
      </c>
      <c r="C24" s="19">
        <v>4111.6920540000001</v>
      </c>
      <c r="D24" s="19">
        <v>4876.7526070000004</v>
      </c>
      <c r="E24" s="20">
        <v>18.606951662533238</v>
      </c>
      <c r="F24" s="10"/>
    </row>
    <row r="25" spans="1:10" ht="36" customHeight="1" x14ac:dyDescent="0.25">
      <c r="A25" s="113" t="s">
        <v>0</v>
      </c>
      <c r="B25" s="113"/>
      <c r="C25" s="113"/>
      <c r="D25" s="113"/>
      <c r="E25" s="113"/>
    </row>
    <row r="26" spans="1:10" ht="119.25" customHeight="1" x14ac:dyDescent="0.25">
      <c r="A26" s="114" t="s">
        <v>39</v>
      </c>
      <c r="B26" s="114"/>
      <c r="C26" s="114"/>
      <c r="D26" s="114"/>
      <c r="E26" s="114"/>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O27"/>
  <sheetViews>
    <sheetView zoomScale="110" zoomScaleNormal="110" workbookViewId="0">
      <selection activeCell="L20" sqref="L20"/>
    </sheetView>
  </sheetViews>
  <sheetFormatPr defaultColWidth="9.1796875" defaultRowHeight="12.5" x14ac:dyDescent="0.25"/>
  <cols>
    <col min="1" max="1" width="7.54296875" style="4" customWidth="1"/>
    <col min="2" max="2" width="8.26953125" style="4" customWidth="1"/>
    <col min="3" max="3" width="11.1796875" style="34" customWidth="1"/>
    <col min="4" max="4" width="11.54296875" style="34" customWidth="1"/>
    <col min="5" max="5" width="17.7265625" style="34" customWidth="1"/>
    <col min="6" max="6" width="8.81640625" style="22" customWidth="1"/>
    <col min="7" max="7" width="2.7265625" style="4" customWidth="1"/>
    <col min="8" max="8" width="9.1796875" style="4"/>
    <col min="9" max="9" width="9.1796875" style="4" customWidth="1"/>
    <col min="10" max="10" width="9.54296875" style="4" customWidth="1"/>
    <col min="11" max="11" width="2.453125" style="4" customWidth="1"/>
    <col min="12" max="16384" width="9.1796875" style="4"/>
  </cols>
  <sheetData>
    <row r="1" spans="1:15" ht="26.9" customHeight="1" x14ac:dyDescent="0.3">
      <c r="A1" s="108" t="s">
        <v>27</v>
      </c>
      <c r="B1" s="108"/>
      <c r="C1" s="108"/>
      <c r="D1" s="108"/>
      <c r="E1" s="108"/>
    </row>
    <row r="2" spans="1:15" s="8" customFormat="1" ht="13" x14ac:dyDescent="0.3">
      <c r="A2" s="116" t="s">
        <v>1</v>
      </c>
      <c r="B2" s="116"/>
      <c r="C2" s="116"/>
      <c r="D2" s="116"/>
      <c r="E2" s="116"/>
      <c r="F2" s="23"/>
    </row>
    <row r="3" spans="1:15" ht="41.15" customHeight="1" x14ac:dyDescent="0.3">
      <c r="A3" s="24" t="s">
        <v>2</v>
      </c>
      <c r="B3" s="25"/>
      <c r="C3" s="14" t="s">
        <v>58</v>
      </c>
      <c r="D3" s="14" t="s">
        <v>59</v>
      </c>
      <c r="E3" s="12" t="s">
        <v>60</v>
      </c>
      <c r="F3" s="4"/>
    </row>
    <row r="4" spans="1:15" x14ac:dyDescent="0.25">
      <c r="A4" s="117" t="s">
        <v>3</v>
      </c>
      <c r="B4" s="26" t="s">
        <v>4</v>
      </c>
      <c r="C4" s="27">
        <v>29790.784088</v>
      </c>
      <c r="D4" s="27">
        <v>36047.970311999998</v>
      </c>
      <c r="E4" s="17">
        <v>21.003764806984222</v>
      </c>
      <c r="F4" s="4"/>
      <c r="G4" s="67"/>
    </row>
    <row r="5" spans="1:15" x14ac:dyDescent="0.25">
      <c r="A5" s="117"/>
      <c r="B5" s="26" t="s">
        <v>5</v>
      </c>
      <c r="C5" s="27">
        <v>24596.959508</v>
      </c>
      <c r="D5" s="27">
        <v>30463.906321999999</v>
      </c>
      <c r="E5" s="17">
        <v>23.852325374165918</v>
      </c>
      <c r="F5" s="4"/>
      <c r="G5" s="67" t="s">
        <v>43</v>
      </c>
      <c r="N5" s="4" t="s">
        <v>45</v>
      </c>
    </row>
    <row r="6" spans="1:15" x14ac:dyDescent="0.25">
      <c r="A6" s="117"/>
      <c r="B6" s="18" t="s">
        <v>6</v>
      </c>
      <c r="C6" s="28">
        <v>54387.743596</v>
      </c>
      <c r="D6" s="85">
        <v>66511.876634</v>
      </c>
      <c r="E6" s="75">
        <v>22.292031690190729</v>
      </c>
      <c r="F6" s="4"/>
      <c r="G6" s="69"/>
      <c r="N6" s="79">
        <v>50221</v>
      </c>
      <c r="O6" s="80">
        <f>D6/N6-1</f>
        <v>0.32438375647637452</v>
      </c>
    </row>
    <row r="7" spans="1:15" x14ac:dyDescent="0.25">
      <c r="A7" s="118" t="s">
        <v>7</v>
      </c>
      <c r="B7" s="26" t="s">
        <v>4</v>
      </c>
      <c r="C7" s="29">
        <v>25905.663055000001</v>
      </c>
      <c r="D7" s="29">
        <v>31801.492805999998</v>
      </c>
      <c r="E7" s="17">
        <v>22.758845193356507</v>
      </c>
      <c r="F7" s="4"/>
    </row>
    <row r="8" spans="1:15" x14ac:dyDescent="0.25">
      <c r="A8" s="118"/>
      <c r="B8" s="26" t="s">
        <v>5</v>
      </c>
      <c r="C8" s="29">
        <v>19174.166807000001</v>
      </c>
      <c r="D8" s="29">
        <v>23801.609934</v>
      </c>
      <c r="E8" s="17">
        <v>24.133737718974253</v>
      </c>
      <c r="F8" s="4"/>
    </row>
    <row r="9" spans="1:15" x14ac:dyDescent="0.25">
      <c r="A9" s="118"/>
      <c r="B9" s="18" t="s">
        <v>6</v>
      </c>
      <c r="C9" s="19">
        <v>45079.829861999999</v>
      </c>
      <c r="D9" s="19">
        <v>55603.102740000002</v>
      </c>
      <c r="E9" s="20">
        <v>23.343639295476983</v>
      </c>
      <c r="F9" s="4"/>
    </row>
    <row r="10" spans="1:15" x14ac:dyDescent="0.25">
      <c r="A10" s="119" t="s">
        <v>8</v>
      </c>
      <c r="B10" s="26" t="s">
        <v>4</v>
      </c>
      <c r="C10" s="27">
        <v>14170.651032</v>
      </c>
      <c r="D10" s="27">
        <v>15913.076521999999</v>
      </c>
      <c r="E10" s="30">
        <v>12.296015801005012</v>
      </c>
      <c r="F10" s="4"/>
    </row>
    <row r="11" spans="1:15" x14ac:dyDescent="0.25">
      <c r="A11" s="119"/>
      <c r="B11" s="26" t="s">
        <v>5</v>
      </c>
      <c r="C11" s="27">
        <v>15758.337861</v>
      </c>
      <c r="D11" s="27">
        <v>19038.684332000001</v>
      </c>
      <c r="E11" s="30">
        <v>20.816576595419146</v>
      </c>
      <c r="F11" s="4"/>
    </row>
    <row r="12" spans="1:15" ht="14" x14ac:dyDescent="0.3">
      <c r="A12" s="119"/>
      <c r="B12" s="18" t="s">
        <v>6</v>
      </c>
      <c r="C12" s="19">
        <v>29928.988893000002</v>
      </c>
      <c r="D12" s="40">
        <v>34951.760854</v>
      </c>
      <c r="E12" s="45">
        <v>16.782297520831921</v>
      </c>
      <c r="F12" s="35">
        <f>D12/D6*100</f>
        <v>52.549653720239661</v>
      </c>
      <c r="G12" s="36"/>
      <c r="H12" s="36"/>
      <c r="I12" s="36"/>
      <c r="J12" s="36"/>
      <c r="K12" s="37"/>
      <c r="L12" s="67" t="s">
        <v>43</v>
      </c>
    </row>
    <row r="13" spans="1:15" x14ac:dyDescent="0.25">
      <c r="A13" s="115" t="s">
        <v>9</v>
      </c>
      <c r="B13" s="26" t="s">
        <v>4</v>
      </c>
      <c r="C13" s="27">
        <v>5008.3370480000003</v>
      </c>
      <c r="D13" s="27">
        <v>5814.992311</v>
      </c>
      <c r="E13" s="30">
        <v>16.106249544888858</v>
      </c>
      <c r="F13" s="38"/>
      <c r="G13" s="39"/>
      <c r="H13" s="39"/>
      <c r="I13" s="39"/>
      <c r="J13" s="39"/>
      <c r="K13" s="39"/>
      <c r="L13" s="68" t="e">
        <f>(D12/'[2]Table 3'!$D$12)-1</f>
        <v>#REF!</v>
      </c>
    </row>
    <row r="14" spans="1:15" x14ac:dyDescent="0.25">
      <c r="A14" s="115"/>
      <c r="B14" s="26" t="s">
        <v>5</v>
      </c>
      <c r="C14" s="27">
        <v>2653.8634790000001</v>
      </c>
      <c r="D14" s="27">
        <v>3398.9330890000001</v>
      </c>
      <c r="E14" s="30">
        <v>28.074903471701905</v>
      </c>
      <c r="F14" s="35"/>
      <c r="G14" s="36"/>
      <c r="H14" s="36"/>
      <c r="I14" s="36"/>
      <c r="J14" s="36"/>
      <c r="K14" s="36"/>
      <c r="L14" s="39"/>
    </row>
    <row r="15" spans="1:15" ht="14" x14ac:dyDescent="0.3">
      <c r="A15" s="115"/>
      <c r="B15" s="18" t="s">
        <v>6</v>
      </c>
      <c r="C15" s="19">
        <v>7662.2005270000009</v>
      </c>
      <c r="D15" s="46">
        <v>9213.9254000000001</v>
      </c>
      <c r="E15" s="41">
        <v>20.251687064728266</v>
      </c>
      <c r="F15" s="47">
        <f>D15/D6*100</f>
        <v>13.853052817472244</v>
      </c>
      <c r="G15" s="36"/>
      <c r="H15" s="36"/>
      <c r="I15" s="36"/>
      <c r="J15" s="36"/>
      <c r="K15" s="37"/>
      <c r="L15" s="67" t="s">
        <v>43</v>
      </c>
    </row>
    <row r="16" spans="1:15" ht="15.5" x14ac:dyDescent="0.35">
      <c r="A16" s="118" t="s">
        <v>10</v>
      </c>
      <c r="B16" s="26" t="s">
        <v>4</v>
      </c>
      <c r="C16" s="27">
        <v>6726.6749749999999</v>
      </c>
      <c r="D16" s="27">
        <v>10073.423973000001</v>
      </c>
      <c r="E16" s="30">
        <v>49.753392432938234</v>
      </c>
      <c r="F16" s="4"/>
      <c r="H16" s="42" t="s">
        <v>31</v>
      </c>
      <c r="I16" s="53"/>
      <c r="J16" s="54">
        <f>D12/1000</f>
        <v>34.951760854</v>
      </c>
      <c r="K16" s="42"/>
      <c r="L16" s="68">
        <f>(D15/'[3]Table 3'!$D$15)-1</f>
        <v>-2.0003680068070628E-2</v>
      </c>
      <c r="M16" s="50"/>
    </row>
    <row r="17" spans="1:13" ht="15.5" x14ac:dyDescent="0.35">
      <c r="A17" s="118"/>
      <c r="B17" s="26" t="s">
        <v>5</v>
      </c>
      <c r="C17" s="27">
        <v>761.96546699999999</v>
      </c>
      <c r="D17" s="27">
        <v>1363.9925129999999</v>
      </c>
      <c r="E17" s="30">
        <v>79.009754650731438</v>
      </c>
      <c r="F17" s="4"/>
      <c r="H17" s="42" t="s">
        <v>32</v>
      </c>
      <c r="I17" s="53"/>
      <c r="J17" s="54">
        <f>D15/1000</f>
        <v>9.2139254000000008</v>
      </c>
      <c r="K17" s="42"/>
      <c r="M17" s="50"/>
    </row>
    <row r="18" spans="1:13" ht="12.65" customHeight="1" x14ac:dyDescent="0.35">
      <c r="A18" s="118"/>
      <c r="B18" s="18" t="s">
        <v>6</v>
      </c>
      <c r="C18" s="19">
        <v>7488.6404419999999</v>
      </c>
      <c r="D18" s="19">
        <v>11437.416486</v>
      </c>
      <c r="E18" s="20">
        <v>52.730212841483358</v>
      </c>
      <c r="F18" s="4"/>
      <c r="H18" s="42" t="s">
        <v>33</v>
      </c>
      <c r="I18" s="54">
        <f>D18/1000</f>
        <v>11.437416486</v>
      </c>
      <c r="J18" s="53"/>
      <c r="K18" s="42"/>
      <c r="L18" s="50"/>
      <c r="M18"/>
    </row>
    <row r="19" spans="1:13" ht="15.5" x14ac:dyDescent="0.35">
      <c r="A19" s="118" t="s">
        <v>11</v>
      </c>
      <c r="B19" s="26" t="s">
        <v>4</v>
      </c>
      <c r="C19" s="27">
        <v>1739.3921069999999</v>
      </c>
      <c r="D19" s="27">
        <v>1625.753179</v>
      </c>
      <c r="E19" s="30">
        <v>-6.5332553564358564</v>
      </c>
      <c r="F19" s="4"/>
      <c r="H19" s="42" t="s">
        <v>34</v>
      </c>
      <c r="I19" s="54">
        <f>D21/1000</f>
        <v>3.1975480470000002</v>
      </c>
      <c r="J19" s="53"/>
      <c r="K19" s="42"/>
      <c r="L19"/>
      <c r="M19" s="50"/>
    </row>
    <row r="20" spans="1:13" ht="15.5" x14ac:dyDescent="0.35">
      <c r="A20" s="118"/>
      <c r="B20" s="26" t="s">
        <v>5</v>
      </c>
      <c r="C20" s="27">
        <v>988.00192400000003</v>
      </c>
      <c r="D20" s="27">
        <v>1571.794868</v>
      </c>
      <c r="E20" s="30">
        <v>59.088239589298617</v>
      </c>
      <c r="F20" s="4"/>
      <c r="H20" s="42" t="s">
        <v>35</v>
      </c>
      <c r="I20" s="53"/>
      <c r="J20" s="54">
        <f>D24/1000</f>
        <v>3.1956533520000003</v>
      </c>
      <c r="K20" s="51"/>
      <c r="L20" s="52"/>
      <c r="M20"/>
    </row>
    <row r="21" spans="1:13" ht="14.15" customHeight="1" x14ac:dyDescent="0.25">
      <c r="A21" s="118"/>
      <c r="B21" s="18" t="s">
        <v>6</v>
      </c>
      <c r="C21" s="19">
        <v>2727.3940309999998</v>
      </c>
      <c r="D21" s="19">
        <v>3197.5480470000002</v>
      </c>
      <c r="E21" s="20">
        <v>17.23821386481578</v>
      </c>
      <c r="F21" s="4"/>
    </row>
    <row r="22" spans="1:13" x14ac:dyDescent="0.25">
      <c r="A22" s="118" t="s">
        <v>12</v>
      </c>
      <c r="B22" s="26" t="s">
        <v>4</v>
      </c>
      <c r="C22" s="27">
        <v>948.39496399999996</v>
      </c>
      <c r="D22" s="27">
        <v>1206.5056549999999</v>
      </c>
      <c r="E22" s="30">
        <v>27.215527369670848</v>
      </c>
      <c r="F22" s="4"/>
    </row>
    <row r="23" spans="1:13" x14ac:dyDescent="0.25">
      <c r="A23" s="118"/>
      <c r="B23" s="26" t="s">
        <v>5</v>
      </c>
      <c r="C23" s="27">
        <v>1702.202108</v>
      </c>
      <c r="D23" s="27">
        <v>1989.1476970000001</v>
      </c>
      <c r="E23" s="30">
        <v>16.857316040875212</v>
      </c>
      <c r="F23" s="4"/>
    </row>
    <row r="24" spans="1:13" x14ac:dyDescent="0.25">
      <c r="A24" s="118"/>
      <c r="B24" s="31" t="s">
        <v>6</v>
      </c>
      <c r="C24" s="19">
        <v>2650.597072</v>
      </c>
      <c r="D24" s="19">
        <v>3195.6533520000003</v>
      </c>
      <c r="E24" s="20">
        <v>20.563528336984447</v>
      </c>
      <c r="F24" s="4"/>
    </row>
    <row r="25" spans="1:13" ht="32.15" customHeight="1" x14ac:dyDescent="0.25">
      <c r="A25" s="120" t="s">
        <v>0</v>
      </c>
      <c r="B25" s="120"/>
      <c r="C25" s="120"/>
      <c r="D25" s="120"/>
      <c r="E25" s="120"/>
    </row>
    <row r="26" spans="1:13" ht="105" customHeight="1" x14ac:dyDescent="0.25">
      <c r="A26" s="121" t="s">
        <v>39</v>
      </c>
      <c r="B26" s="121"/>
      <c r="C26" s="121"/>
      <c r="D26" s="121"/>
      <c r="E26" s="121"/>
    </row>
    <row r="27" spans="1:13" s="22" customFormat="1" x14ac:dyDescent="0.25">
      <c r="A27" s="32"/>
      <c r="B27" s="32"/>
      <c r="C27" s="33"/>
      <c r="D27" s="33"/>
      <c r="E27" s="33"/>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O27"/>
  <sheetViews>
    <sheetView zoomScale="110" zoomScaleNormal="110" workbookViewId="0">
      <selection sqref="A1:E1"/>
    </sheetView>
  </sheetViews>
  <sheetFormatPr defaultColWidth="9.1796875" defaultRowHeight="12.5" x14ac:dyDescent="0.25"/>
  <cols>
    <col min="1" max="1" width="8.1796875" style="4" customWidth="1"/>
    <col min="2" max="2" width="8.7265625" style="4" customWidth="1"/>
    <col min="3" max="3" width="11.1796875" style="34" customWidth="1"/>
    <col min="4" max="4" width="11.26953125" style="34" customWidth="1"/>
    <col min="5" max="5" width="17.81640625" style="34" customWidth="1"/>
    <col min="6" max="6" width="9.1796875" style="4"/>
    <col min="7" max="7" width="3" style="4" customWidth="1"/>
    <col min="8" max="10" width="9.1796875" style="4"/>
    <col min="11" max="11" width="4.453125" style="4" customWidth="1"/>
    <col min="12" max="12" width="9.1796875" style="4" customWidth="1"/>
    <col min="13" max="13" width="2.453125" style="4" customWidth="1"/>
    <col min="14" max="14" width="10.1796875" style="4" bestFit="1" customWidth="1"/>
    <col min="15" max="16384" width="9.1796875" style="4"/>
  </cols>
  <sheetData>
    <row r="1" spans="1:15" ht="27.65" customHeight="1" x14ac:dyDescent="0.3">
      <c r="A1" s="108" t="s">
        <v>28</v>
      </c>
      <c r="B1" s="108"/>
      <c r="C1" s="108"/>
      <c r="D1" s="108"/>
      <c r="E1" s="108"/>
    </row>
    <row r="2" spans="1:15" s="8" customFormat="1" ht="13" x14ac:dyDescent="0.3">
      <c r="A2" s="116" t="s">
        <v>1</v>
      </c>
      <c r="B2" s="116"/>
      <c r="C2" s="116"/>
      <c r="D2" s="116"/>
      <c r="E2" s="116"/>
    </row>
    <row r="3" spans="1:15" ht="38.15" customHeight="1" x14ac:dyDescent="0.3">
      <c r="A3" s="24" t="s">
        <v>2</v>
      </c>
      <c r="B3" s="25"/>
      <c r="C3" s="14" t="s">
        <v>58</v>
      </c>
      <c r="D3" s="14" t="s">
        <v>59</v>
      </c>
      <c r="E3" s="12" t="s">
        <v>60</v>
      </c>
    </row>
    <row r="4" spans="1:15" x14ac:dyDescent="0.25">
      <c r="A4" s="117" t="s">
        <v>3</v>
      </c>
      <c r="B4" s="26" t="s">
        <v>4</v>
      </c>
      <c r="C4" s="27">
        <v>32048.151212000001</v>
      </c>
      <c r="D4" s="27">
        <v>39506.874212000002</v>
      </c>
      <c r="E4" s="17">
        <v>23.273489165288204</v>
      </c>
    </row>
    <row r="5" spans="1:15" x14ac:dyDescent="0.25">
      <c r="A5" s="117"/>
      <c r="B5" s="26" t="s">
        <v>5</v>
      </c>
      <c r="C5" s="27">
        <v>22784.097686000001</v>
      </c>
      <c r="D5" s="27">
        <v>27915.721289000001</v>
      </c>
      <c r="E5" s="17">
        <v>22.522830062097199</v>
      </c>
      <c r="G5" s="67" t="s">
        <v>43</v>
      </c>
      <c r="N5" s="83" t="s">
        <v>45</v>
      </c>
    </row>
    <row r="6" spans="1:15" x14ac:dyDescent="0.25">
      <c r="A6" s="117"/>
      <c r="B6" s="18" t="s">
        <v>6</v>
      </c>
      <c r="C6" s="28">
        <v>54832.248898000005</v>
      </c>
      <c r="D6" s="85">
        <v>67422.595501000003</v>
      </c>
      <c r="E6" s="75">
        <v>22.961572534478396</v>
      </c>
      <c r="G6" s="69"/>
      <c r="N6" s="81">
        <v>52221</v>
      </c>
      <c r="O6" s="80">
        <f>D6/N6-1</f>
        <v>0.29110119494073272</v>
      </c>
    </row>
    <row r="7" spans="1:15" x14ac:dyDescent="0.25">
      <c r="A7" s="118" t="s">
        <v>7</v>
      </c>
      <c r="B7" s="26" t="s">
        <v>4</v>
      </c>
      <c r="C7" s="27">
        <v>27650.364486999999</v>
      </c>
      <c r="D7" s="27">
        <v>33849.659339999998</v>
      </c>
      <c r="E7" s="17">
        <v>22.420300665167144</v>
      </c>
    </row>
    <row r="8" spans="1:15" x14ac:dyDescent="0.25">
      <c r="A8" s="118"/>
      <c r="B8" s="26" t="s">
        <v>5</v>
      </c>
      <c r="C8" s="27">
        <v>19048.326327999999</v>
      </c>
      <c r="D8" s="27">
        <v>22299.419485999999</v>
      </c>
      <c r="E8" s="17">
        <v>17.067605321424331</v>
      </c>
    </row>
    <row r="9" spans="1:15" x14ac:dyDescent="0.25">
      <c r="A9" s="118"/>
      <c r="B9" s="18" t="s">
        <v>6</v>
      </c>
      <c r="C9" s="28">
        <v>46698.690814999994</v>
      </c>
      <c r="D9" s="28">
        <v>56149.078825999997</v>
      </c>
      <c r="E9" s="20">
        <v>20.236944218497147</v>
      </c>
    </row>
    <row r="10" spans="1:15" x14ac:dyDescent="0.25">
      <c r="A10" s="119" t="s">
        <v>8</v>
      </c>
      <c r="B10" s="26" t="s">
        <v>4</v>
      </c>
      <c r="C10" s="27">
        <v>23477.708338</v>
      </c>
      <c r="D10" s="27">
        <v>28776.496675999999</v>
      </c>
      <c r="E10" s="17">
        <v>22.569444435186252</v>
      </c>
    </row>
    <row r="11" spans="1:15" x14ac:dyDescent="0.25">
      <c r="A11" s="119"/>
      <c r="B11" s="26" t="s">
        <v>5</v>
      </c>
      <c r="C11" s="27">
        <v>15223.516207999999</v>
      </c>
      <c r="D11" s="27">
        <v>18204.111650999999</v>
      </c>
      <c r="E11" s="17">
        <v>19.578889674868208</v>
      </c>
    </row>
    <row r="12" spans="1:15" ht="14" x14ac:dyDescent="0.3">
      <c r="A12" s="119"/>
      <c r="B12" s="18" t="s">
        <v>6</v>
      </c>
      <c r="C12" s="19">
        <v>38701.224545999998</v>
      </c>
      <c r="D12" s="40">
        <v>46980.608326999994</v>
      </c>
      <c r="E12" s="45">
        <v>21.393079619894671</v>
      </c>
      <c r="F12" s="35">
        <f>D12/D6*100</f>
        <v>69.680806527691715</v>
      </c>
      <c r="G12" s="36"/>
      <c r="H12" s="36"/>
      <c r="I12" s="36"/>
      <c r="J12" s="36"/>
      <c r="K12" s="37"/>
      <c r="L12" s="67" t="s">
        <v>43</v>
      </c>
      <c r="M12" s="36"/>
    </row>
    <row r="13" spans="1:15" x14ac:dyDescent="0.25">
      <c r="A13" s="115" t="s">
        <v>9</v>
      </c>
      <c r="B13" s="26" t="s">
        <v>4</v>
      </c>
      <c r="C13" s="27">
        <v>4166.2207440000002</v>
      </c>
      <c r="D13" s="27">
        <v>5058.4562050000004</v>
      </c>
      <c r="E13" s="17">
        <v>21.415943029061928</v>
      </c>
      <c r="F13" s="38"/>
      <c r="G13" s="39"/>
      <c r="H13" s="39"/>
      <c r="I13" s="39"/>
      <c r="J13" s="39"/>
      <c r="K13" s="39"/>
      <c r="L13" s="68">
        <f>(D12/'[3]Table 4'!$D$12)-1</f>
        <v>0.15482543451649367</v>
      </c>
      <c r="M13" s="39"/>
    </row>
    <row r="14" spans="1:15" x14ac:dyDescent="0.25">
      <c r="A14" s="115"/>
      <c r="B14" s="26" t="s">
        <v>5</v>
      </c>
      <c r="C14" s="27">
        <v>2861.389588</v>
      </c>
      <c r="D14" s="27">
        <v>2607.4721249999998</v>
      </c>
      <c r="E14" s="17">
        <v>-8.8739214004576858</v>
      </c>
      <c r="F14" s="35"/>
      <c r="G14" s="36"/>
      <c r="H14" s="36"/>
      <c r="I14" s="36"/>
      <c r="J14" s="36"/>
      <c r="K14" s="36"/>
      <c r="L14" s="39"/>
      <c r="M14" s="36"/>
    </row>
    <row r="15" spans="1:15" ht="14" x14ac:dyDescent="0.3">
      <c r="A15" s="115"/>
      <c r="B15" s="18" t="s">
        <v>6</v>
      </c>
      <c r="C15" s="19">
        <v>7027.6103320000002</v>
      </c>
      <c r="D15" s="46">
        <v>7665.9283300000006</v>
      </c>
      <c r="E15" s="41">
        <v>9.0830021564149526</v>
      </c>
      <c r="F15" s="47">
        <f>D15/D6*100</f>
        <v>11.369969181750502</v>
      </c>
      <c r="G15" s="36"/>
      <c r="H15" s="36"/>
      <c r="I15" s="36"/>
      <c r="J15" s="36"/>
      <c r="K15" s="37"/>
      <c r="L15" s="67" t="s">
        <v>43</v>
      </c>
      <c r="M15" s="36"/>
    </row>
    <row r="16" spans="1:15" ht="15.5" x14ac:dyDescent="0.35">
      <c r="A16" s="118" t="s">
        <v>10</v>
      </c>
      <c r="B16" s="26" t="s">
        <v>4</v>
      </c>
      <c r="C16" s="27">
        <v>6.4354050000000003</v>
      </c>
      <c r="D16" s="27">
        <v>14.706459000000001</v>
      </c>
      <c r="E16" s="30">
        <v>128.52421875546293</v>
      </c>
      <c r="H16" s="42" t="s">
        <v>31</v>
      </c>
      <c r="I16" s="53"/>
      <c r="J16" s="54">
        <f>D12/1000</f>
        <v>46.980608326999992</v>
      </c>
      <c r="L16" s="68">
        <f>(D15/'[3]Table 4'!$D$15)-1</f>
        <v>5.200059420886527E-2</v>
      </c>
    </row>
    <row r="17" spans="1:12" ht="15.5" x14ac:dyDescent="0.35">
      <c r="A17" s="118"/>
      <c r="B17" s="26" t="s">
        <v>5</v>
      </c>
      <c r="C17" s="27">
        <v>963.42053199999998</v>
      </c>
      <c r="D17" s="27">
        <v>1487.8357100000001</v>
      </c>
      <c r="E17" s="30">
        <v>54.432634616095143</v>
      </c>
      <c r="H17" s="42" t="s">
        <v>32</v>
      </c>
      <c r="I17" s="53"/>
      <c r="J17" s="54">
        <f>D15/1000</f>
        <v>7.6659283300000007</v>
      </c>
    </row>
    <row r="18" spans="1:12" ht="12.65" customHeight="1" x14ac:dyDescent="0.35">
      <c r="A18" s="118"/>
      <c r="B18" s="18" t="s">
        <v>6</v>
      </c>
      <c r="C18" s="19">
        <v>969.85593699999993</v>
      </c>
      <c r="D18" s="19">
        <v>1502.5421690000001</v>
      </c>
      <c r="E18" s="20">
        <v>54.924263664119842</v>
      </c>
      <c r="H18" s="42" t="s">
        <v>34</v>
      </c>
      <c r="I18" s="54">
        <f>D21/1000</f>
        <v>7.8087066889999992</v>
      </c>
      <c r="J18" s="53"/>
    </row>
    <row r="19" spans="1:12" ht="15.5" x14ac:dyDescent="0.35">
      <c r="A19" s="118" t="s">
        <v>11</v>
      </c>
      <c r="B19" s="26" t="s">
        <v>4</v>
      </c>
      <c r="C19" s="27">
        <v>3130.4708380000002</v>
      </c>
      <c r="D19" s="27">
        <v>4187.0715259999997</v>
      </c>
      <c r="E19" s="17">
        <v>33.752133231020373</v>
      </c>
      <c r="H19" s="42" t="s">
        <v>35</v>
      </c>
      <c r="I19" s="53"/>
      <c r="J19" s="54">
        <f>D24/1000</f>
        <v>1.6810992550000001</v>
      </c>
    </row>
    <row r="20" spans="1:12" ht="15.5" x14ac:dyDescent="0.35">
      <c r="A20" s="118"/>
      <c r="B20" s="26" t="s">
        <v>5</v>
      </c>
      <c r="C20" s="27">
        <v>2017.6064650000001</v>
      </c>
      <c r="D20" s="27">
        <v>3621.6351629999999</v>
      </c>
      <c r="E20" s="17">
        <v>79.501564146702904</v>
      </c>
      <c r="H20" s="42" t="s">
        <v>33</v>
      </c>
      <c r="I20" s="54">
        <f>D18/1000</f>
        <v>1.502542169</v>
      </c>
      <c r="J20" s="53"/>
    </row>
    <row r="21" spans="1:12" ht="14.15" customHeight="1" x14ac:dyDescent="0.25">
      <c r="A21" s="118"/>
      <c r="B21" s="18" t="s">
        <v>6</v>
      </c>
      <c r="C21" s="19">
        <v>5148.077303</v>
      </c>
      <c r="D21" s="19">
        <v>7808.7066889999996</v>
      </c>
      <c r="E21" s="20">
        <v>51.682001442549044</v>
      </c>
    </row>
    <row r="22" spans="1:12" ht="15.5" x14ac:dyDescent="0.25">
      <c r="A22" s="118" t="s">
        <v>12</v>
      </c>
      <c r="B22" s="26" t="s">
        <v>4</v>
      </c>
      <c r="C22" s="27">
        <v>560.842939</v>
      </c>
      <c r="D22" s="27">
        <v>673.11242200000004</v>
      </c>
      <c r="E22" s="30">
        <v>20.017989920703986</v>
      </c>
      <c r="J22" s="42"/>
    </row>
    <row r="23" spans="1:12" ht="15.5" x14ac:dyDescent="0.35">
      <c r="A23" s="118"/>
      <c r="B23" s="26" t="s">
        <v>5</v>
      </c>
      <c r="C23" s="27">
        <v>900.25204299999996</v>
      </c>
      <c r="D23" s="27">
        <v>1007.986833</v>
      </c>
      <c r="E23" s="30">
        <v>11.967180839821765</v>
      </c>
      <c r="K23" s="43"/>
      <c r="L23"/>
    </row>
    <row r="24" spans="1:12" x14ac:dyDescent="0.25">
      <c r="A24" s="118"/>
      <c r="B24" s="18" t="s">
        <v>6</v>
      </c>
      <c r="C24" s="19">
        <v>1461.0949820000001</v>
      </c>
      <c r="D24" s="19">
        <v>1681.0992550000001</v>
      </c>
      <c r="E24" s="20">
        <v>15.057492887892213</v>
      </c>
    </row>
    <row r="25" spans="1:12" ht="34.4" customHeight="1" x14ac:dyDescent="0.25">
      <c r="A25" s="120" t="s">
        <v>0</v>
      </c>
      <c r="B25" s="120"/>
      <c r="C25" s="120"/>
      <c r="D25" s="120"/>
      <c r="E25" s="120"/>
    </row>
    <row r="26" spans="1:12" ht="104.15" customHeight="1" x14ac:dyDescent="0.25">
      <c r="A26" s="121" t="s">
        <v>40</v>
      </c>
      <c r="B26" s="121"/>
      <c r="C26" s="121"/>
      <c r="D26" s="121"/>
      <c r="E26" s="121"/>
    </row>
    <row r="27" spans="1:12" x14ac:dyDescent="0.25">
      <c r="A27" s="32"/>
      <c r="B27" s="32"/>
      <c r="C27" s="33"/>
      <c r="D27" s="33"/>
      <c r="E27" s="33"/>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Fig1, Infographic</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2022-11-16T16:02:41Z</dcterms:modified>
</cp:coreProperties>
</file>