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TransBorder Press Release\2022 Monthly Press Release\October 2022\"/>
    </mc:Choice>
  </mc:AlternateContent>
  <xr:revisionPtr revIDLastSave="0" documentId="13_ncr:1_{33896EF7-D97A-4A06-ABEB-ADBDFB5D3C3C}" xr6:coauthVersionLast="47" xr6:coauthVersionMax="47" xr10:uidLastSave="{00000000-0000-0000-0000-000000000000}"/>
  <bookViews>
    <workbookView xWindow="-110" yWindow="-110" windowWidth="19420" windowHeight="11020" activeTab="4" xr2:uid="{00000000-000D-0000-FFFF-FFFF00000000}"/>
  </bookViews>
  <sheets>
    <sheet name="Fig1, Infographic" sheetId="15" r:id="rId1"/>
    <sheet name="Table 1" sheetId="11" r:id="rId2"/>
    <sheet name="Table 2" sheetId="12" r:id="rId3"/>
    <sheet name="Table 3" sheetId="13" r:id="rId4"/>
    <sheet name="Table 4" sheetId="14" r:id="rId5"/>
  </sheets>
  <externalReferences>
    <externalReference r:id="rId6"/>
    <externalReference r:id="rId7"/>
    <externalReference r:id="rId8"/>
  </externalReferences>
  <definedNames>
    <definedName name="_xlnm.Print_Area" localSheetId="1">'Table 1'!$A$1:$F$18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15" l="1"/>
  <c r="B22" i="15"/>
  <c r="E21" i="15" l="1"/>
  <c r="B21" i="15"/>
  <c r="E20" i="15"/>
  <c r="B20" i="15"/>
  <c r="A19" i="15"/>
  <c r="H14" i="11" l="1"/>
  <c r="H15" i="11"/>
  <c r="H16" i="11"/>
  <c r="C9" i="15"/>
  <c r="C8" i="15"/>
  <c r="C7" i="15"/>
  <c r="C6" i="15"/>
  <c r="C5" i="15"/>
  <c r="I12" i="11"/>
  <c r="I5" i="11"/>
  <c r="I6" i="11"/>
  <c r="I7" i="11"/>
  <c r="I8" i="11"/>
  <c r="I9" i="11"/>
  <c r="I10" i="11"/>
  <c r="I4" i="11"/>
  <c r="I11" i="11" l="1"/>
  <c r="C14" i="15" l="1"/>
  <c r="D14" i="15" s="1"/>
  <c r="C13" i="15"/>
  <c r="D13" i="15" s="1"/>
  <c r="H16" i="12" l="1"/>
  <c r="H12" i="12"/>
  <c r="G6" i="12" l="1"/>
  <c r="L13" i="13"/>
  <c r="H5" i="11" l="1"/>
  <c r="H6" i="11"/>
  <c r="H7" i="11"/>
  <c r="H8" i="11"/>
  <c r="H9" i="11"/>
  <c r="H10" i="11"/>
  <c r="H11" i="11"/>
  <c r="H12" i="11"/>
  <c r="H13" i="11"/>
  <c r="H4" i="11"/>
  <c r="G5" i="11"/>
  <c r="G6" i="11"/>
  <c r="G7" i="11"/>
  <c r="G8" i="11"/>
  <c r="G9" i="11"/>
  <c r="G10" i="11"/>
  <c r="G11" i="11"/>
  <c r="G12" i="11"/>
  <c r="G13" i="11"/>
  <c r="G14" i="11"/>
  <c r="G15" i="11"/>
  <c r="G4" i="11" l="1"/>
  <c r="J15" i="11" l="1"/>
  <c r="L15" i="11"/>
  <c r="G16" i="11" l="1"/>
  <c r="O6" i="14" l="1"/>
  <c r="O6" i="13"/>
  <c r="L16" i="14"/>
  <c r="L13" i="14"/>
  <c r="L16" i="13"/>
  <c r="J16" i="13" l="1"/>
  <c r="J17" i="13"/>
  <c r="I20" i="14" l="1"/>
  <c r="J19" i="14"/>
  <c r="I18" i="14"/>
  <c r="J17" i="14"/>
  <c r="J16" i="14"/>
  <c r="J20" i="13"/>
  <c r="I19" i="13"/>
  <c r="I18" i="13"/>
  <c r="F12" i="14" l="1"/>
  <c r="F12" i="12" l="1"/>
  <c r="F15" i="12"/>
  <c r="F15" i="14" l="1"/>
  <c r="F15" i="13"/>
  <c r="F12" i="13"/>
</calcChain>
</file>

<file path=xl/sharedStrings.xml><?xml version="1.0" encoding="utf-8"?>
<sst xmlns="http://schemas.openxmlformats.org/spreadsheetml/2006/main" count="182" uniqueCount="68">
  <si>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</si>
  <si>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</si>
  <si>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</si>
  <si>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</si>
  <si>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</si>
  <si>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</si>
  <si>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</si>
  <si>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</si>
  <si>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</si>
  <si>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</si>
  <si>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</si>
  <si>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</si>
  <si>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</si>
  <si>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</si>
  <si>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</si>
  <si>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</si>
  <si>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</si>
  <si>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</si>
  <si>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</si>
  <si>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</si>
  <si>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</si>
  <si>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</si>
  <si>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</si>
  <si>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</si>
  <si>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</si>
  <si>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</si>
  <si>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</si>
  <si>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</si>
  <si>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</si>
  <si>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(Dollars in Billions)</t>
  </si>
  <si>
    <t>April</t>
  </si>
  <si>
    <t xml:space="preserve">Truck: </t>
  </si>
  <si>
    <t xml:space="preserve">Rail: </t>
  </si>
  <si>
    <t xml:space="preserve">Pipeline: </t>
  </si>
  <si>
    <t xml:space="preserve">Vessel: </t>
  </si>
  <si>
    <t xml:space="preserve">Air: </t>
  </si>
  <si>
    <t>June</t>
  </si>
  <si>
    <t>Figure 1: North American Freight by Mode</t>
  </si>
  <si>
    <t xml:space="preserve"> =((T2/T1)-1)*100</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</si>
  <si>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</si>
  <si>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</si>
  <si>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</si>
  <si>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2 months back compare</t>
  </si>
  <si>
    <t>1 month back compare</t>
  </si>
  <si>
    <t xml:space="preserve"> =((D4/C4)-1)*100</t>
  </si>
  <si>
    <t>2019 number</t>
  </si>
  <si>
    <t>X</t>
  </si>
  <si>
    <t xml:space="preserve"> Percent Change      2020-2021</t>
  </si>
  <si>
    <t xml:space="preserve"> Percent Change       2021-2022</t>
  </si>
  <si>
    <t>2021-2022</t>
  </si>
  <si>
    <t>2020-2022</t>
  </si>
  <si>
    <t>Oil: (108.50/62.33-1)*100</t>
  </si>
  <si>
    <t>Compare from Jan</t>
  </si>
  <si>
    <t>((83,380/68,957)-1)*100</t>
  </si>
  <si>
    <t>((18,876/15,510)-1)*100</t>
  </si>
  <si>
    <t>Change</t>
  </si>
  <si>
    <t>2022 Monthly Change</t>
  </si>
  <si>
    <t>Infographic</t>
  </si>
  <si>
    <t>October 2021</t>
  </si>
  <si>
    <t>October 2022</t>
  </si>
  <si>
    <t xml:space="preserve"> Percent Change October 2021-2022</t>
  </si>
  <si>
    <t>North American Transborder Freight, October 2022</t>
  </si>
  <si>
    <t>For the Infographic Bubbles</t>
  </si>
  <si>
    <t>billion</t>
  </si>
  <si>
    <t>Rail Freight:</t>
  </si>
  <si>
    <t xml:space="preserve">Truck Freight: </t>
  </si>
  <si>
    <t>Up from same month last year</t>
  </si>
  <si>
    <t>Up from previous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</si>
</sst>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1" formatCode="_(&quot;$&quot;* #,##0.0_);_(&quot;$&quot;* \(#,##0.0\);_(&quot;$&quot;* &quot;-&quot;??_);_(@_)"/>
  </numFmts>
  <fonts count="16"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rgb="FF7030A0"/>
      <name val="Arial"/>
      <family val="2"/>
    </font>
    <font>
      <sz val="10"/>
      <color rgb="FF0070C0"/>
      <name val="Arial"/>
      <family val="2"/>
    </font>
    <font>
      <sz val="12"/>
      <color rgb="FF000000"/>
      <name val="Times New Roman"/>
      <family val="1"/>
    </font>
    <font>
      <sz val="12"/>
      <color rgb="FF000000"/>
      <name val="Courier New"/>
      <family val="3"/>
    </font>
    <font>
      <sz val="9"/>
      <color rgb="FF202124"/>
      <name val="Arial"/>
      <family val="2"/>
    </font>
    <font>
      <sz val="10"/>
      <color rgb="FFFF0000"/>
      <name val="Arial"/>
      <family val="2"/>
    </font>
    <font>
      <sz val="10"/>
      <color rgb="FF00B050"/>
      <name val="Arial"/>
      <family val="2"/>
    </font>
    <font>
      <sz val="10"/>
      <color indexed="8"/>
      <name val="Arial"/>
      <family val="2"/>
    </font>
    <font>
      <b/>
      <sz val="11"/>
      <color rgb="FF0070C0"/>
      <name val="Calibri"/>
      <family val="2"/>
      <scheme val="minor"/>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8">
    <xf numFmtId="0" fontId="0" fillId="0" borderId="0" xfId="0"/>
    <xf numFmtId="166" fontId="0" fillId="0" borderId="0" xfId="0" applyNumberFormat="1"/>
    <xf numFmtId="0" fontId="4" fillId="0" borderId="0" xfId="0" applyFont="1" applyAlignment="1">
      <alignment horizontal="left" vertical="center" readingOrder="1"/>
    </xf>
    <xf numFmtId="0" fontId="5" fillId="0" borderId="0" xfId="0" applyFont="1"/>
    <xf numFmtId="0" fontId="3" fillId="0" borderId="0" xfId="0" applyFont="1"/>
    <xf numFmtId="49" fontId="3" fillId="0" borderId="1" xfId="0" applyNumberFormat="1" applyFont="1" applyBorder="1"/>
    <xf numFmtId="49" fontId="3" fillId="0" borderId="1" xfId="0" applyNumberFormat="1" applyFont="1" applyBorder="1" applyAlignment="1">
      <alignment horizontal="left"/>
    </xf>
    <xf numFmtId="167" fontId="3" fillId="0" borderId="1" xfId="2" applyNumberFormat="1" applyFont="1" applyBorder="1" applyAlignment="1">
      <alignment horizontal="right" vertical="center"/>
    </xf>
    <xf numFmtId="0" fontId="4" fillId="0" borderId="0" xfId="0" applyFont="1"/>
    <xf numFmtId="164" fontId="3" fillId="0" borderId="0" xfId="3" applyNumberFormat="1" applyFont="1" applyFill="1" applyBorder="1"/>
    <xf numFmtId="0" fontId="3" fillId="0" borderId="0" xfId="0" applyFont="1" applyFill="1" applyBorder="1"/>
    <xf numFmtId="0" fontId="4" fillId="0" borderId="0" xfId="0" applyFont="1" applyFill="1" applyBorder="1"/>
    <xf numFmtId="49" fontId="4" fillId="0" borderId="1" xfId="0" applyNumberFormat="1" applyFont="1" applyFill="1" applyBorder="1" applyAlignment="1">
      <alignment horizontal="center" wrapText="1"/>
    </xf>
    <xf numFmtId="49" fontId="3" fillId="0" borderId="1" xfId="0" applyNumberFormat="1" applyFont="1" applyFill="1" applyBorder="1" applyAlignment="1">
      <alignment horizontal="center" wrapText="1"/>
    </xf>
    <xf numFmtId="49" fontId="4" fillId="0" borderId="1" xfId="0" quotePrefix="1" applyNumberFormat="1" applyFont="1" applyFill="1" applyBorder="1" applyAlignment="1">
      <alignment horizontal="center" wrapText="1"/>
    </xf>
    <xf numFmtId="0" fontId="3" fillId="0" borderId="1" xfId="0" applyFont="1" applyFill="1" applyBorder="1" applyAlignment="1">
      <alignment wrapText="1"/>
    </xf>
    <xf numFmtId="3" fontId="3" fillId="0" borderId="1" xfId="0" applyNumberFormat="1" applyFont="1" applyFill="1" applyBorder="1"/>
    <xf numFmtId="165" fontId="3" fillId="0" borderId="1" xfId="0" applyNumberFormat="1" applyFont="1" applyBorder="1" applyAlignment="1">
      <alignment horizontal="right"/>
    </xf>
    <xf numFmtId="0" fontId="3" fillId="2" borderId="1" xfId="0" applyFont="1" applyFill="1" applyBorder="1" applyAlignment="1">
      <alignment wrapText="1"/>
    </xf>
    <xf numFmtId="3" fontId="3" fillId="2" borderId="1" xfId="0" applyNumberFormat="1" applyFont="1" applyFill="1" applyBorder="1"/>
    <xf numFmtId="165" fontId="3" fillId="2" borderId="1" xfId="0" applyNumberFormat="1" applyFont="1" applyFill="1" applyBorder="1" applyAlignment="1">
      <alignment horizontal="right"/>
    </xf>
    <xf numFmtId="0" fontId="3" fillId="0" borderId="0" xfId="0" applyFont="1" applyFill="1" applyBorder="1" applyAlignment="1">
      <alignment horizontal="right"/>
    </xf>
    <xf numFmtId="164" fontId="3" fillId="0" borderId="0" xfId="3" applyNumberFormat="1" applyFont="1"/>
    <xf numFmtId="164" fontId="4" fillId="0" borderId="0" xfId="3" applyNumberFormat="1" applyFont="1"/>
    <xf numFmtId="49" fontId="4" fillId="0" borderId="1"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1" xfId="0" applyFont="1" applyBorder="1" applyAlignment="1">
      <alignment wrapText="1"/>
    </xf>
    <xf numFmtId="3" fontId="3" fillId="0" borderId="1" xfId="0" applyNumberFormat="1" applyFont="1" applyBorder="1" applyAlignment="1">
      <alignment horizontal="right"/>
    </xf>
    <xf numFmtId="3" fontId="3" fillId="2" borderId="1" xfId="0" applyNumberFormat="1" applyFont="1" applyFill="1" applyBorder="1" applyAlignment="1">
      <alignment horizontal="right"/>
    </xf>
    <xf numFmtId="3" fontId="3" fillId="0" borderId="1" xfId="0" applyNumberFormat="1" applyFont="1" applyBorder="1"/>
    <xf numFmtId="165" fontId="3" fillId="0" borderId="1" xfId="0" applyNumberFormat="1" applyFont="1" applyBorder="1"/>
    <xf numFmtId="0" fontId="3" fillId="2" borderId="1" xfId="0" applyFont="1" applyFill="1" applyBorder="1"/>
    <xf numFmtId="0" fontId="3" fillId="0" borderId="0" xfId="0" applyNumberFormat="1" applyFont="1" applyAlignment="1">
      <alignment wrapText="1"/>
    </xf>
    <xf numFmtId="0" fontId="3" fillId="0" borderId="0" xfId="0" applyNumberFormat="1" applyFont="1" applyAlignment="1">
      <alignment horizontal="right" wrapText="1"/>
    </xf>
    <xf numFmtId="0" fontId="3" fillId="0" borderId="0" xfId="0" applyFont="1" applyAlignment="1">
      <alignment horizontal="right"/>
    </xf>
    <xf numFmtId="165" fontId="6" fillId="0" borderId="0" xfId="0" applyNumberFormat="1" applyFont="1" applyFill="1" applyBorder="1"/>
    <xf numFmtId="0" fontId="6" fillId="0" borderId="0" xfId="0" applyFont="1" applyFill="1" applyBorder="1"/>
    <xf numFmtId="3" fontId="7" fillId="0" borderId="0" xfId="0" applyNumberFormat="1" applyFont="1"/>
    <xf numFmtId="165" fontId="2" fillId="0" borderId="0" xfId="0" applyNumberFormat="1" applyFont="1" applyFill="1" applyBorder="1"/>
    <xf numFmtId="0" fontId="2" fillId="0" borderId="0" xfId="0" applyFont="1" applyFill="1" applyBorder="1"/>
    <xf numFmtId="3" fontId="6" fillId="2" borderId="1" xfId="0" applyNumberFormat="1" applyFont="1" applyFill="1" applyBorder="1"/>
    <xf numFmtId="165" fontId="8" fillId="2" borderId="1" xfId="0" applyNumberFormat="1" applyFont="1" applyFill="1" applyBorder="1" applyAlignment="1">
      <alignment horizontal="right"/>
    </xf>
    <xf numFmtId="0" fontId="9" fillId="0" borderId="0" xfId="0" applyFont="1" applyAlignment="1">
      <alignment vertical="center"/>
    </xf>
    <xf numFmtId="168" fontId="9" fillId="0" borderId="0" xfId="0" applyNumberFormat="1" applyFont="1" applyAlignment="1">
      <alignment vertical="center"/>
    </xf>
    <xf numFmtId="0" fontId="10" fillId="0" borderId="0" xfId="0" applyFont="1" applyAlignment="1">
      <alignment horizontal="left" vertical="center" indent="9"/>
    </xf>
    <xf numFmtId="165" fontId="6" fillId="2" borderId="1" xfId="0" applyNumberFormat="1" applyFont="1" applyFill="1" applyBorder="1" applyAlignment="1">
      <alignment horizontal="right"/>
    </xf>
    <xf numFmtId="3" fontId="8" fillId="2" borderId="1" xfId="0" applyNumberFormat="1" applyFont="1" applyFill="1" applyBorder="1"/>
    <xf numFmtId="165" fontId="8" fillId="0" borderId="0" xfId="0" applyNumberFormat="1" applyFont="1" applyFill="1" applyBorder="1"/>
    <xf numFmtId="0" fontId="11" fillId="0" borderId="0" xfId="0" applyFont="1"/>
    <xf numFmtId="169" fontId="3" fillId="0" borderId="0" xfId="2" applyNumberFormat="1" applyFont="1" applyFill="1" applyBorder="1" applyAlignment="1">
      <alignment horizontal="right" wrapText="1"/>
    </xf>
    <xf numFmtId="8" fontId="9" fillId="0" borderId="0" xfId="0" applyNumberFormat="1" applyFont="1" applyAlignment="1">
      <alignment vertical="center"/>
    </xf>
    <xf numFmtId="0" fontId="9" fillId="0" borderId="0" xfId="0" applyFont="1"/>
    <xf numFmtId="8" fontId="9" fillId="0" borderId="0" xfId="0" applyNumberFormat="1" applyFont="1"/>
    <xf numFmtId="171" fontId="0" fillId="0" borderId="0" xfId="5" applyNumberFormat="1" applyFont="1"/>
    <xf numFmtId="171" fontId="9" fillId="0" borderId="0" xfId="5" applyNumberFormat="1" applyFont="1" applyAlignment="1">
      <alignment vertical="center"/>
    </xf>
    <xf numFmtId="169" fontId="3" fillId="0" borderId="1" xfId="2" applyNumberFormat="1" applyFont="1" applyFill="1" applyBorder="1" applyAlignment="1">
      <alignment horizontal="right"/>
    </xf>
    <xf numFmtId="0" fontId="3" fillId="0" borderId="0" xfId="1" applyFont="1" applyFill="1"/>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3" fillId="0" borderId="1" xfId="1" applyFont="1" applyFill="1" applyBorder="1" applyAlignment="1">
      <alignment vertical="center" wrapText="1"/>
    </xf>
    <xf numFmtId="165" fontId="3" fillId="0" borderId="1" xfId="2" applyNumberFormat="1" applyFont="1" applyFill="1" applyBorder="1" applyAlignment="1">
      <alignment horizontal="right" wrapText="1"/>
    </xf>
    <xf numFmtId="0" fontId="4" fillId="0" borderId="0" xfId="1" applyFont="1" applyFill="1"/>
    <xf numFmtId="0" fontId="4" fillId="0" borderId="1" xfId="1" applyFont="1" applyFill="1" applyBorder="1" applyAlignment="1">
      <alignment vertical="center" wrapText="1"/>
    </xf>
    <xf numFmtId="169" fontId="4" fillId="0" borderId="1" xfId="2" applyNumberFormat="1" applyFont="1" applyFill="1" applyBorder="1" applyAlignment="1">
      <alignment horizontal="right"/>
    </xf>
    <xf numFmtId="165" fontId="4" fillId="0" borderId="1" xfId="2" applyNumberFormat="1" applyFont="1" applyFill="1" applyBorder="1" applyAlignment="1">
      <alignment horizontal="right"/>
    </xf>
    <xf numFmtId="169" fontId="3" fillId="0" borderId="0" xfId="1" applyNumberFormat="1" applyFont="1" applyFill="1"/>
    <xf numFmtId="164" fontId="3" fillId="0" borderId="0" xfId="4" applyNumberFormat="1" applyFont="1" applyFill="1"/>
    <xf numFmtId="164" fontId="6" fillId="0" borderId="0" xfId="4" applyNumberFormat="1" applyFont="1" applyFill="1" applyBorder="1"/>
    <xf numFmtId="164" fontId="6" fillId="0" borderId="0" xfId="4" applyNumberFormat="1" applyFont="1"/>
    <xf numFmtId="164" fontId="6" fillId="0" borderId="0" xfId="3" applyNumberFormat="1" applyFont="1" applyFill="1" applyBorder="1"/>
    <xf numFmtId="164" fontId="6" fillId="0" borderId="0" xfId="4" applyNumberFormat="1" applyFont="1" applyFill="1"/>
    <xf numFmtId="165" fontId="4" fillId="0" borderId="1" xfId="2" applyNumberFormat="1" applyFont="1" applyFill="1" applyBorder="1" applyAlignment="1">
      <alignment horizontal="right" wrapText="1"/>
    </xf>
    <xf numFmtId="165" fontId="3" fillId="0" borderId="0" xfId="1" applyNumberFormat="1" applyFont="1" applyFill="1"/>
    <xf numFmtId="3" fontId="12" fillId="2" borderId="1" xfId="0" applyNumberFormat="1" applyFont="1" applyFill="1" applyBorder="1"/>
    <xf numFmtId="165" fontId="12" fillId="2" borderId="1" xfId="0" applyNumberFormat="1" applyFont="1" applyFill="1" applyBorder="1" applyAlignment="1">
      <alignment horizontal="right"/>
    </xf>
    <xf numFmtId="165" fontId="3" fillId="0" borderId="1" xfId="1" applyNumberFormat="1" applyFont="1" applyFill="1" applyBorder="1"/>
    <xf numFmtId="3" fontId="3" fillId="0" borderId="0" xfId="0" applyNumberFormat="1" applyFont="1" applyFill="1" applyBorder="1"/>
    <xf numFmtId="164" fontId="3" fillId="0" borderId="0" xfId="4" applyNumberFormat="1" applyFont="1" applyFill="1" applyBorder="1"/>
    <xf numFmtId="3" fontId="3" fillId="0" borderId="0" xfId="0" applyNumberFormat="1" applyFont="1"/>
    <xf numFmtId="164" fontId="3" fillId="0" borderId="0" xfId="4" applyNumberFormat="1" applyFont="1"/>
    <xf numFmtId="169" fontId="3" fillId="0" borderId="0" xfId="2" applyNumberFormat="1" applyFont="1"/>
    <xf numFmtId="0" fontId="12" fillId="0" borderId="0" xfId="1" applyFont="1" applyFill="1" applyAlignment="1">
      <alignment horizontal="center"/>
    </xf>
    <xf numFmtId="0" fontId="6" fillId="0" borderId="0" xfId="0" applyFont="1"/>
    <xf numFmtId="165" fontId="3" fillId="0" borderId="1" xfId="1" applyNumberFormat="1" applyFont="1" applyFill="1" applyBorder="1" applyAlignment="1">
      <alignment horizontal="right"/>
    </xf>
    <xf numFmtId="3" fontId="12" fillId="2" borderId="1" xfId="0" applyNumberFormat="1" applyFont="1" applyFill="1" applyBorder="1" applyAlignment="1">
      <alignment horizontal="right"/>
    </xf>
    <xf numFmtId="165" fontId="3" fillId="0" borderId="1" xfId="0" applyNumberFormat="1" applyFont="1" applyFill="1" applyBorder="1" applyAlignment="1">
      <alignment horizontal="right"/>
    </xf>
    <xf numFmtId="165" fontId="4" fillId="0" borderId="0" xfId="1" applyNumberFormat="1" applyFont="1" applyFill="1"/>
    <xf numFmtId="0" fontId="4" fillId="0" borderId="1" xfId="1" applyFont="1" applyBorder="1" applyAlignment="1">
      <alignment horizontal="center" vertical="center"/>
    </xf>
    <xf numFmtId="169" fontId="3" fillId="0" borderId="1" xfId="2" applyNumberFormat="1" applyFont="1" applyFill="1" applyBorder="1" applyAlignment="1">
      <alignment horizontal="right" indent="3"/>
    </xf>
    <xf numFmtId="169" fontId="3" fillId="0" borderId="1" xfId="2" applyNumberFormat="1" applyFont="1" applyFill="1" applyBorder="1"/>
    <xf numFmtId="164" fontId="13" fillId="0" borderId="0" xfId="4" applyNumberFormat="1" applyFont="1" applyFill="1" applyBorder="1"/>
    <xf numFmtId="49" fontId="3" fillId="0" borderId="0" xfId="0" applyNumberFormat="1" applyFont="1" applyAlignment="1">
      <alignment horizontal="center"/>
    </xf>
    <xf numFmtId="0" fontId="14" fillId="0" borderId="0" xfId="1" applyFont="1" applyBorder="1" applyAlignment="1">
      <alignment horizontal="left"/>
    </xf>
    <xf numFmtId="0" fontId="3" fillId="0" borderId="1" xfId="0" applyFont="1" applyBorder="1"/>
    <xf numFmtId="17" fontId="3" fillId="0" borderId="1" xfId="0" applyNumberFormat="1" applyFont="1" applyBorder="1"/>
    <xf numFmtId="167" fontId="3" fillId="0" borderId="1" xfId="0" applyNumberFormat="1" applyFont="1" applyBorder="1"/>
    <xf numFmtId="0" fontId="4" fillId="0" borderId="0" xfId="1" applyFont="1" applyFill="1" applyAlignment="1">
      <alignment horizontal="center" vertical="center"/>
    </xf>
    <xf numFmtId="0" fontId="4" fillId="0" borderId="0" xfId="1" applyFont="1" applyFill="1" applyAlignment="1">
      <alignment horizontal="center" vertical="center" wrapText="1"/>
    </xf>
    <xf numFmtId="2" fontId="3" fillId="0" borderId="0" xfId="1" applyNumberFormat="1" applyFont="1" applyFill="1"/>
    <xf numFmtId="49" fontId="4" fillId="0" borderId="0" xfId="0" applyNumberFormat="1" applyFont="1" applyFill="1" applyBorder="1" applyAlignment="1">
      <alignment horizontal="left"/>
    </xf>
    <xf numFmtId="165" fontId="3" fillId="0" borderId="1" xfId="5" applyNumberFormat="1" applyFont="1" applyBorder="1" applyAlignment="1">
      <alignment horizontal="right" vertical="center"/>
    </xf>
    <xf numFmtId="17" fontId="3" fillId="0" borderId="1" xfId="0" applyNumberFormat="1" applyFont="1" applyBorder="1" applyAlignment="1">
      <alignment horizontal="center" wrapText="1"/>
    </xf>
    <xf numFmtId="0" fontId="4" fillId="0" borderId="0" xfId="1" applyFont="1" applyFill="1" applyBorder="1" applyAlignment="1">
      <alignment horizontal="left" wrapText="1"/>
    </xf>
    <xf numFmtId="0" fontId="4" fillId="0" borderId="0" xfId="1" applyFont="1" applyFill="1" applyBorder="1" applyAlignment="1">
      <alignment wrapText="1"/>
    </xf>
    <xf numFmtId="0" fontId="3" fillId="0" borderId="2" xfId="1" applyFont="1" applyFill="1" applyBorder="1" applyAlignment="1">
      <alignment wrapText="1"/>
    </xf>
    <xf numFmtId="49" fontId="3" fillId="0" borderId="0" xfId="1" applyNumberFormat="1" applyFont="1" applyFill="1" applyBorder="1" applyAlignment="1">
      <alignment horizontal="left" wrapText="1"/>
    </xf>
    <xf numFmtId="0" fontId="8" fillId="0" borderId="1" xfId="0" applyFont="1" applyFill="1" applyBorder="1" applyAlignment="1">
      <alignment horizontal="left" vertical="center" wrapText="1"/>
    </xf>
    <xf numFmtId="0" fontId="4" fillId="0" borderId="0" xfId="0" applyFont="1" applyFill="1" applyBorder="1" applyAlignment="1">
      <alignment horizontal="left" wrapText="1"/>
    </xf>
    <xf numFmtId="0" fontId="4" fillId="0" borderId="0" xfId="0" applyFont="1" applyFill="1" applyBorder="1" applyAlignment="1">
      <alignment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0" xfId="0" applyNumberFormat="1" applyFont="1" applyFill="1" applyBorder="1" applyAlignment="1">
      <alignment horizontal="left" wrapText="1"/>
    </xf>
    <xf numFmtId="0" fontId="8" fillId="0" borderId="1" xfId="0" applyFont="1" applyBorder="1" applyAlignment="1">
      <alignment horizontal="left" vertical="center" wrapText="1"/>
    </xf>
    <xf numFmtId="0" fontId="4" fillId="0" borderId="0" xfId="0" applyFont="1" applyBorder="1" applyAlignment="1">
      <alignment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0" borderId="0" xfId="0" applyFont="1" applyBorder="1" applyAlignment="1">
      <alignment horizontal="left" wrapText="1"/>
    </xf>
    <xf numFmtId="0" fontId="3" fillId="0" borderId="0" xfId="0" applyNumberFormat="1" applyFont="1" applyAlignment="1">
      <alignment horizontal="left" wrapText="1"/>
    </xf>
    <xf numFmtId="169" fontId="0" fillId="0" borderId="0" xfId="2" applyNumberFormat="1" applyFont="1"/>
    <xf numFmtId="0" fontId="15" fillId="0" borderId="0" xfId="0" applyFont="1" applyAlignment="1">
      <alignment horizontal="left"/>
    </xf>
    <xf numFmtId="165" fontId="0" fillId="0" borderId="0" xfId="0" applyNumberFormat="1"/>
    <xf numFmtId="0" fontId="0" fillId="0" borderId="0" xfId="0" applyAlignment="1">
      <alignment horizontal="left" vertical="center" wrapText="1"/>
    </xf>
    <xf numFmtId="167" fontId="0" fillId="0" borderId="0" xfId="0" applyNumberFormat="1"/>
    <xf numFmtId="0" fontId="0" fillId="0" borderId="0" xfId="0" applyAlignment="1">
      <alignment wrapText="1"/>
    </xf>
    <xf numFmtId="167" fontId="3" fillId="0" borderId="1" xfId="0" applyNumberFormat="1" applyFont="1" applyFill="1" applyBorder="1"/>
  </cellXfs>
  <cellStyles count="6">
    <cellStyle name="Comma" xfId="2" builtinId="3"/>
    <cellStyle name="Currency" xfId="5" builtinId="4"/>
    <cellStyle name="Normal" xfId="0" builtinId="0"/>
    <cellStyle name="Normal 2" xfId="1"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Border%20Press%20Release/2021%20Monthly%20Press%20Release/June%202021/TransBorder%20release%20June%202021%20with%20calcula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Border%20Press%20Release/2021%20Monthly%20Press%20Release/Mar%202021/TransBorder%20release%20April%202021%20with%20calculation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Border%20Press%20Release/2021%20Monthly%20Press%20Release/Mar%202021/TransBorder%20release%20March%202021%20with%20calcul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Table 1"/>
      <sheetName val="Table 2"/>
      <sheetName val="Table 3"/>
      <sheetName val="Table 4"/>
      <sheetName val="Calculations"/>
    </sheetNames>
    <sheetDataSet>
      <sheetData sheetId="0"/>
      <sheetData sheetId="1"/>
      <sheetData sheetId="2">
        <row r="6">
          <cell r="D6">
            <v>115954.64916999999</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Table 1"/>
      <sheetName val="Table 2"/>
      <sheetName val="Table 3"/>
      <sheetName val="Table 4"/>
      <sheetName val="Calculations"/>
    </sheetNames>
    <sheetDataSet>
      <sheetData sheetId="0"/>
      <sheetData sheetId="1"/>
      <sheetData sheetId="2"/>
      <sheetData sheetId="3">
        <row r="6">
          <cell r="D6">
            <v>57679</v>
          </cell>
        </row>
        <row r="15">
          <cell r="D15">
            <v>9402</v>
          </cell>
        </row>
      </sheetData>
      <sheetData sheetId="4">
        <row r="6">
          <cell r="D6">
            <v>56908</v>
          </cell>
        </row>
        <row r="12">
          <cell r="D12">
            <v>40682</v>
          </cell>
        </row>
        <row r="15">
          <cell r="D15">
            <v>7287</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
  <sheetViews>
    <sheetView zoomScale="110" zoomScaleNormal="110" workbookViewId="0"/>
  </sheetViews>
  <sheetFormatPr defaultRowHeight="14.5" x14ac:dyDescent="0.35"/>
  <cols>
    <col min="1" max="1" width="12.453125" customWidth="1"/>
    <col min="2" max="2" width="11.453125" customWidth="1"/>
    <col min="3" max="3" width="11.36328125" customWidth="1"/>
    <col min="4" max="4" width="11.90625" customWidth="1"/>
  </cols>
  <sheetData>
    <row r="1" spans="1:4" x14ac:dyDescent="0.35">
      <c r="A1" s="2" t="s">
        <v>37</v>
      </c>
      <c r="B1" s="3"/>
    </row>
    <row r="2" spans="1:4" x14ac:dyDescent="0.35">
      <c r="A2" s="4" t="s">
        <v>29</v>
      </c>
      <c r="B2" s="3"/>
    </row>
    <row r="3" spans="1:4" x14ac:dyDescent="0.35">
      <c r="A3" s="4"/>
      <c r="B3" s="91"/>
    </row>
    <row r="4" spans="1:4" ht="26" x14ac:dyDescent="0.35">
      <c r="A4" s="5" t="s">
        <v>2</v>
      </c>
      <c r="B4" s="101">
        <v>44470</v>
      </c>
      <c r="C4" s="101">
        <v>44835</v>
      </c>
    </row>
    <row r="5" spans="1:4" x14ac:dyDescent="0.35">
      <c r="A5" s="6" t="s">
        <v>8</v>
      </c>
      <c r="B5" s="7">
        <v>73.846477245999992</v>
      </c>
      <c r="C5" s="100">
        <f>'Table 2'!D12/1000</f>
        <v>83.343931089999998</v>
      </c>
    </row>
    <row r="6" spans="1:4" x14ac:dyDescent="0.35">
      <c r="A6" s="6" t="s">
        <v>9</v>
      </c>
      <c r="B6" s="7">
        <v>16.469817823</v>
      </c>
      <c r="C6" s="100">
        <f>'Table 2'!D15/1000</f>
        <v>17.163024764999999</v>
      </c>
    </row>
    <row r="7" spans="1:4" x14ac:dyDescent="0.35">
      <c r="A7" s="6" t="s">
        <v>10</v>
      </c>
      <c r="B7" s="7">
        <v>8.3214669069999996</v>
      </c>
      <c r="C7" s="100">
        <f>'Table 2'!D18/1000</f>
        <v>11.423807157999999</v>
      </c>
    </row>
    <row r="8" spans="1:4" x14ac:dyDescent="0.35">
      <c r="A8" s="6" t="s">
        <v>11</v>
      </c>
      <c r="B8" s="7">
        <v>8.8053741179999996</v>
      </c>
      <c r="C8" s="100">
        <f>'Table 2'!D21/1000</f>
        <v>10.755713011999999</v>
      </c>
    </row>
    <row r="9" spans="1:4" x14ac:dyDescent="0.35">
      <c r="A9" s="6" t="s">
        <v>12</v>
      </c>
      <c r="B9" s="7">
        <v>4.6182747099999997</v>
      </c>
      <c r="C9" s="100">
        <f>'Table 2'!D24/1000</f>
        <v>5.1021266489999997</v>
      </c>
    </row>
    <row r="10" spans="1:4" x14ac:dyDescent="0.35">
      <c r="B10" s="1"/>
    </row>
    <row r="11" spans="1:4" x14ac:dyDescent="0.35">
      <c r="A11" s="99" t="s">
        <v>57</v>
      </c>
    </row>
    <row r="12" spans="1:4" x14ac:dyDescent="0.35">
      <c r="A12" s="93"/>
      <c r="B12" s="94">
        <v>44805</v>
      </c>
      <c r="C12" s="94">
        <v>44835</v>
      </c>
      <c r="D12" s="93" t="s">
        <v>55</v>
      </c>
    </row>
    <row r="13" spans="1:4" x14ac:dyDescent="0.35">
      <c r="A13" s="93" t="s">
        <v>8</v>
      </c>
      <c r="B13" s="30">
        <v>81.932369180999999</v>
      </c>
      <c r="C13" s="95">
        <f>C5</f>
        <v>83.343931089999998</v>
      </c>
      <c r="D13" s="127">
        <f>((C13/B13)-1)*100</f>
        <v>1.7228379004660122</v>
      </c>
    </row>
    <row r="14" spans="1:4" x14ac:dyDescent="0.35">
      <c r="A14" s="93" t="s">
        <v>9</v>
      </c>
      <c r="B14" s="30">
        <v>16.879853730000004</v>
      </c>
      <c r="C14" s="95">
        <f>C6</f>
        <v>17.163024764999999</v>
      </c>
      <c r="D14" s="127">
        <f>((C14/B14)-1)*100</f>
        <v>1.6775680614857791</v>
      </c>
    </row>
    <row r="17" spans="1:5" x14ac:dyDescent="0.35">
      <c r="A17" s="122" t="s">
        <v>62</v>
      </c>
    </row>
    <row r="18" spans="1:5" x14ac:dyDescent="0.35">
      <c r="A18" t="s">
        <v>61</v>
      </c>
    </row>
    <row r="19" spans="1:5" x14ac:dyDescent="0.35">
      <c r="A19" s="121">
        <f>'Table 1'!D13</f>
        <v>133756.443853</v>
      </c>
      <c r="B19" t="s">
        <v>63</v>
      </c>
    </row>
    <row r="20" spans="1:5" x14ac:dyDescent="0.35">
      <c r="A20" t="s">
        <v>65</v>
      </c>
      <c r="B20" s="123">
        <f>C5</f>
        <v>83.343931089999998</v>
      </c>
      <c r="D20" t="s">
        <v>64</v>
      </c>
      <c r="E20" s="123">
        <f>C6</f>
        <v>17.163024764999999</v>
      </c>
    </row>
    <row r="21" spans="1:5" ht="57" customHeight="1" x14ac:dyDescent="0.35">
      <c r="A21" s="124" t="s">
        <v>66</v>
      </c>
      <c r="B21" s="123">
        <f>'Table 2'!E12</f>
        <v>12.861079090288552</v>
      </c>
      <c r="D21" s="124" t="s">
        <v>66</v>
      </c>
      <c r="E21" s="123">
        <f>'Table 2'!E15</f>
        <v>4.2089533074976746</v>
      </c>
    </row>
    <row r="22" spans="1:5" ht="43.5" x14ac:dyDescent="0.35">
      <c r="A22" s="126" t="s">
        <v>67</v>
      </c>
      <c r="B22" s="125">
        <f>D13</f>
        <v>1.7228379004660122</v>
      </c>
      <c r="D22" s="126" t="s">
        <v>67</v>
      </c>
      <c r="E22" s="125">
        <f>D14</f>
        <v>1.6775680614857791</v>
      </c>
    </row>
    <row r="28" spans="1:5" x14ac:dyDescent="0.35">
      <c r="A28" s="92"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L19"/>
  <sheetViews>
    <sheetView zoomScale="110" zoomScaleNormal="110" zoomScaleSheetLayoutView="100" workbookViewId="0">
      <selection activeCell="F13" sqref="F13"/>
    </sheetView>
  </sheetViews>
  <sheetFormatPr defaultColWidth="9.26953125" defaultRowHeight="12.5" x14ac:dyDescent="0.25"/>
  <cols>
    <col min="1" max="1" width="14.26953125" style="56" customWidth="1"/>
    <col min="2" max="6" width="13.81640625" style="56" customWidth="1"/>
    <col min="7" max="7" width="11.26953125" style="56" customWidth="1"/>
    <col min="8" max="8" width="9.26953125" style="56"/>
    <col min="9" max="9" width="10.7265625" style="56" customWidth="1"/>
    <col min="10" max="16384" width="9.26953125" style="56"/>
  </cols>
  <sheetData>
    <row r="1" spans="1:12" ht="18.649999999999999" customHeight="1" x14ac:dyDescent="0.3">
      <c r="A1" s="102" t="s">
        <v>13</v>
      </c>
      <c r="B1" s="102"/>
      <c r="C1" s="102"/>
      <c r="D1" s="102"/>
      <c r="E1" s="102"/>
      <c r="F1" s="102"/>
    </row>
    <row r="2" spans="1:12" ht="13" x14ac:dyDescent="0.3">
      <c r="A2" s="103" t="s">
        <v>1</v>
      </c>
      <c r="B2" s="103"/>
      <c r="C2" s="103"/>
      <c r="D2" s="103"/>
      <c r="E2" s="103"/>
      <c r="F2" s="103"/>
      <c r="H2" s="72" t="s">
        <v>44</v>
      </c>
    </row>
    <row r="3" spans="1:12" ht="37.5" customHeight="1" x14ac:dyDescent="0.3">
      <c r="A3" s="57" t="s">
        <v>14</v>
      </c>
      <c r="B3" s="87">
        <v>2020</v>
      </c>
      <c r="C3" s="87">
        <v>2021</v>
      </c>
      <c r="D3" s="57">
        <v>2022</v>
      </c>
      <c r="E3" s="58" t="s">
        <v>47</v>
      </c>
      <c r="F3" s="58" t="s">
        <v>48</v>
      </c>
      <c r="G3" s="96" t="s">
        <v>49</v>
      </c>
      <c r="H3" s="96" t="s">
        <v>50</v>
      </c>
      <c r="I3" s="97" t="s">
        <v>56</v>
      </c>
    </row>
    <row r="4" spans="1:12" ht="12.75" customHeight="1" x14ac:dyDescent="0.3">
      <c r="A4" s="59" t="s">
        <v>15</v>
      </c>
      <c r="B4" s="88">
        <v>97092.315188000008</v>
      </c>
      <c r="C4" s="88">
        <v>94283.500327999995</v>
      </c>
      <c r="D4" s="88">
        <v>113706.68483799999</v>
      </c>
      <c r="E4" s="60">
        <v>-2.8929322105063604</v>
      </c>
      <c r="F4" s="75">
        <v>20.6</v>
      </c>
      <c r="G4" s="86">
        <f>((D4/C4)-1)*100</f>
        <v>20.600830943303205</v>
      </c>
      <c r="H4" s="86">
        <f>((D4/B4)-1)*100</f>
        <v>17.111930658806052</v>
      </c>
      <c r="I4" s="98">
        <f>((D5/D4)-1)*100</f>
        <v>-1.0976246953098068</v>
      </c>
    </row>
    <row r="5" spans="1:12" s="61" customFormat="1" ht="12.75" customHeight="1" x14ac:dyDescent="0.3">
      <c r="A5" s="59" t="s">
        <v>16</v>
      </c>
      <c r="B5" s="55">
        <v>95949.291513000004</v>
      </c>
      <c r="C5" s="55">
        <v>95860.111646000005</v>
      </c>
      <c r="D5" s="55">
        <v>112458.61218500001</v>
      </c>
      <c r="E5" s="60">
        <v>-9.2944789475513101E-2</v>
      </c>
      <c r="F5" s="60">
        <v>17.315336122595284</v>
      </c>
      <c r="G5" s="86">
        <f t="shared" ref="G5:G16" si="0">((D5/C5)-1)*100</f>
        <v>17.315336122595284</v>
      </c>
      <c r="H5" s="86">
        <f t="shared" ref="H5:H16" si="1">((D5/B5)-1)*100</f>
        <v>17.206297630413637</v>
      </c>
      <c r="I5" s="98">
        <f t="shared" ref="I5:I10" si="2">((D6/D5)-1)*100</f>
        <v>26.135479539485473</v>
      </c>
    </row>
    <row r="6" spans="1:12" ht="12.75" customHeight="1" x14ac:dyDescent="0.3">
      <c r="A6" s="59" t="s">
        <v>17</v>
      </c>
      <c r="B6" s="55">
        <v>98810.255420000001</v>
      </c>
      <c r="C6" s="55">
        <v>114587</v>
      </c>
      <c r="D6" s="55">
        <v>141850.20976299999</v>
      </c>
      <c r="E6" s="60">
        <v>15.966707618495501</v>
      </c>
      <c r="F6" s="60">
        <v>23.792585339523665</v>
      </c>
      <c r="G6" s="86">
        <f t="shared" si="0"/>
        <v>23.792585339523665</v>
      </c>
      <c r="H6" s="86">
        <f t="shared" si="1"/>
        <v>43.558185494061938</v>
      </c>
      <c r="I6" s="98">
        <f t="shared" si="2"/>
        <v>-4.6492168266925038</v>
      </c>
    </row>
    <row r="7" spans="1:12" s="61" customFormat="1" ht="12.75" customHeight="1" x14ac:dyDescent="0.3">
      <c r="A7" s="59" t="s">
        <v>30</v>
      </c>
      <c r="B7" s="55">
        <v>58122.974268000005</v>
      </c>
      <c r="C7" s="55">
        <v>107369.334838</v>
      </c>
      <c r="D7" s="55">
        <v>135255.28594199999</v>
      </c>
      <c r="E7" s="60">
        <v>84.727874287591149</v>
      </c>
      <c r="F7" s="60">
        <v>25.971988320570876</v>
      </c>
      <c r="G7" s="86">
        <f t="shared" si="0"/>
        <v>25.971988320570883</v>
      </c>
      <c r="H7" s="86">
        <f t="shared" si="1"/>
        <v>132.70537622240317</v>
      </c>
      <c r="I7" s="98">
        <f t="shared" si="2"/>
        <v>3.093198191007529</v>
      </c>
    </row>
    <row r="8" spans="1:12" s="61" customFormat="1" ht="12.75" customHeight="1" x14ac:dyDescent="0.3">
      <c r="A8" s="59" t="s">
        <v>18</v>
      </c>
      <c r="B8" s="55">
        <v>56068.942704000001</v>
      </c>
      <c r="C8" s="55">
        <v>108646.08351500001</v>
      </c>
      <c r="D8" s="55">
        <v>139439</v>
      </c>
      <c r="E8" s="60">
        <v>93.772306513012069</v>
      </c>
      <c r="F8" s="75">
        <v>28.342408201717294</v>
      </c>
      <c r="G8" s="86">
        <f t="shared" si="0"/>
        <v>28.342408201717294</v>
      </c>
      <c r="H8" s="86">
        <f t="shared" si="1"/>
        <v>148.69204460681283</v>
      </c>
      <c r="I8" s="98">
        <f t="shared" si="2"/>
        <v>1.2902048250489573</v>
      </c>
    </row>
    <row r="9" spans="1:12" ht="12.75" customHeight="1" x14ac:dyDescent="0.3">
      <c r="A9" s="59" t="s">
        <v>36</v>
      </c>
      <c r="B9" s="55">
        <v>82051.488528000002</v>
      </c>
      <c r="C9" s="55">
        <v>115954.64916999999</v>
      </c>
      <c r="D9" s="55">
        <v>141238.048706</v>
      </c>
      <c r="E9" s="60">
        <v>41.319373054920952</v>
      </c>
      <c r="F9" s="60">
        <v>21.80455869340112</v>
      </c>
      <c r="G9" s="86">
        <f t="shared" si="0"/>
        <v>21.80455869340112</v>
      </c>
      <c r="H9" s="86">
        <f t="shared" si="1"/>
        <v>72.133438697827685</v>
      </c>
      <c r="I9" s="98">
        <f t="shared" si="2"/>
        <v>-6.1451322398730523</v>
      </c>
    </row>
    <row r="10" spans="1:12" ht="12.75" customHeight="1" x14ac:dyDescent="0.3">
      <c r="A10" s="59" t="s">
        <v>19</v>
      </c>
      <c r="B10" s="55">
        <v>90959.108077000012</v>
      </c>
      <c r="C10" s="89">
        <v>111270.12396300001</v>
      </c>
      <c r="D10" s="89">
        <v>132558.78383999999</v>
      </c>
      <c r="E10" s="60">
        <v>22.329831850160641</v>
      </c>
      <c r="F10" s="60">
        <v>19.132413193031937</v>
      </c>
      <c r="G10" s="86">
        <f t="shared" si="0"/>
        <v>19.132413193031915</v>
      </c>
      <c r="H10" s="86">
        <f t="shared" si="1"/>
        <v>45.734480738074538</v>
      </c>
      <c r="I10" s="98">
        <f t="shared" si="2"/>
        <v>5.8695671049542097</v>
      </c>
    </row>
    <row r="11" spans="1:12" s="61" customFormat="1" ht="12.75" customHeight="1" x14ac:dyDescent="0.3">
      <c r="A11" s="59" t="s">
        <v>41</v>
      </c>
      <c r="B11" s="55">
        <v>93442.278128000005</v>
      </c>
      <c r="C11" s="55">
        <v>113075.064453</v>
      </c>
      <c r="D11" s="55">
        <v>140339.410611</v>
      </c>
      <c r="E11" s="60">
        <v>21.010603249747838</v>
      </c>
      <c r="F11" s="83">
        <v>24.111722854097962</v>
      </c>
      <c r="G11" s="86">
        <f t="shared" si="0"/>
        <v>24.111722854097948</v>
      </c>
      <c r="H11" s="86">
        <f t="shared" si="1"/>
        <v>50.18834452939911</v>
      </c>
      <c r="I11" s="98">
        <f t="shared" ref="I11:I13" si="3">((D12/D11)-1)*100</f>
        <v>-4.5638915313343738</v>
      </c>
    </row>
    <row r="12" spans="1:12" ht="12.75" customHeight="1" x14ac:dyDescent="0.3">
      <c r="A12" s="59" t="s">
        <v>20</v>
      </c>
      <c r="B12" s="55">
        <v>96422.775590999998</v>
      </c>
      <c r="C12" s="55">
        <v>109219.99249400001</v>
      </c>
      <c r="D12" s="55">
        <v>133934.47213499999</v>
      </c>
      <c r="E12" s="60">
        <v>13.271985611866665</v>
      </c>
      <c r="F12" s="60">
        <v>22.628164566443903</v>
      </c>
      <c r="G12" s="86">
        <f t="shared" si="0"/>
        <v>22.6281645664439</v>
      </c>
      <c r="H12" s="86">
        <f t="shared" si="1"/>
        <v>38.903356923798491</v>
      </c>
      <c r="I12" s="98">
        <f t="shared" si="3"/>
        <v>-0.13292192753822096</v>
      </c>
    </row>
    <row r="13" spans="1:12" ht="12.75" customHeight="1" x14ac:dyDescent="0.3">
      <c r="A13" s="59" t="s">
        <v>21</v>
      </c>
      <c r="B13" s="55">
        <v>102050.513657</v>
      </c>
      <c r="C13" s="89">
        <v>117417.325343</v>
      </c>
      <c r="D13" s="89">
        <v>133756.443853</v>
      </c>
      <c r="E13" s="60">
        <v>15.058044428516148</v>
      </c>
      <c r="F13" s="85">
        <v>13.915423862935139</v>
      </c>
      <c r="G13" s="86">
        <f t="shared" si="0"/>
        <v>13.915423862935139</v>
      </c>
      <c r="H13" s="86">
        <f t="shared" si="1"/>
        <v>31.068858999148397</v>
      </c>
      <c r="I13" s="98"/>
      <c r="L13" s="81" t="s">
        <v>46</v>
      </c>
    </row>
    <row r="14" spans="1:12" ht="12.75" customHeight="1" x14ac:dyDescent="0.3">
      <c r="A14" s="59" t="s">
        <v>22</v>
      </c>
      <c r="B14" s="55">
        <v>95871.345640999993</v>
      </c>
      <c r="C14" s="55">
        <v>120093.889175</v>
      </c>
      <c r="D14" s="55"/>
      <c r="E14" s="60">
        <v>25.265675966105448</v>
      </c>
      <c r="F14" s="60"/>
      <c r="G14" s="86">
        <f t="shared" si="0"/>
        <v>-100</v>
      </c>
      <c r="H14" s="86">
        <f t="shared" si="1"/>
        <v>-100</v>
      </c>
      <c r="J14" s="66" t="s">
        <v>43</v>
      </c>
      <c r="L14" s="56" t="s">
        <v>42</v>
      </c>
    </row>
    <row r="15" spans="1:12" ht="12.75" customHeight="1" x14ac:dyDescent="0.3">
      <c r="A15" s="59" t="s">
        <v>23</v>
      </c>
      <c r="B15" s="55">
        <v>96755.868608999997</v>
      </c>
      <c r="C15" s="55">
        <v>117547.81639599999</v>
      </c>
      <c r="D15" s="55"/>
      <c r="E15" s="60">
        <v>21.489081836495426</v>
      </c>
      <c r="F15" s="60"/>
      <c r="G15" s="86">
        <f t="shared" si="0"/>
        <v>-100</v>
      </c>
      <c r="H15" s="86">
        <f t="shared" si="1"/>
        <v>-100</v>
      </c>
      <c r="J15" s="70">
        <f>(D9/D8)-1</f>
        <v>1.2902048250489573E-2</v>
      </c>
      <c r="L15" s="70">
        <f>(D7/D5)-1</f>
        <v>0.20271167600306428</v>
      </c>
    </row>
    <row r="16" spans="1:12" s="61" customFormat="1" ht="12.75" customHeight="1" x14ac:dyDescent="0.3">
      <c r="A16" s="62" t="s">
        <v>24</v>
      </c>
      <c r="B16" s="63">
        <v>1063597.1573239998</v>
      </c>
      <c r="C16" s="63">
        <v>1325324.8913210002</v>
      </c>
      <c r="D16" s="63"/>
      <c r="E16" s="71">
        <v>24.607788032783475</v>
      </c>
      <c r="F16" s="64"/>
      <c r="G16" s="86">
        <f t="shared" si="0"/>
        <v>-100</v>
      </c>
      <c r="H16" s="86">
        <f t="shared" si="1"/>
        <v>-100</v>
      </c>
    </row>
    <row r="17" spans="1:6" ht="33" customHeight="1" x14ac:dyDescent="0.25">
      <c r="A17" s="104" t="s">
        <v>0</v>
      </c>
      <c r="B17" s="104"/>
      <c r="C17" s="104"/>
      <c r="D17" s="104"/>
      <c r="E17" s="104"/>
      <c r="F17" s="104"/>
    </row>
    <row r="18" spans="1:6" ht="25.5" customHeight="1" x14ac:dyDescent="0.25">
      <c r="A18" s="105" t="s">
        <v>25</v>
      </c>
      <c r="B18" s="105"/>
      <c r="C18" s="105"/>
      <c r="D18" s="105"/>
      <c r="E18" s="105"/>
      <c r="F18" s="105"/>
    </row>
    <row r="19" spans="1:6" x14ac:dyDescent="0.25">
      <c r="B19" s="65"/>
      <c r="C19" s="65"/>
      <c r="D19" s="65"/>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L26"/>
  <sheetViews>
    <sheetView zoomScale="110" zoomScaleNormal="110" workbookViewId="0">
      <selection activeCell="E15" sqref="E15"/>
    </sheetView>
  </sheetViews>
  <sheetFormatPr defaultColWidth="8.81640625" defaultRowHeight="12.5" x14ac:dyDescent="0.25"/>
  <cols>
    <col min="1" max="1" width="7.81640625" style="10" customWidth="1"/>
    <col min="2" max="2" width="8.1796875" style="10" customWidth="1"/>
    <col min="3" max="3" width="11.26953125" style="21" customWidth="1"/>
    <col min="4" max="4" width="11.453125" style="21" customWidth="1"/>
    <col min="5" max="5" width="17.81640625" style="21" customWidth="1"/>
    <col min="6" max="6" width="10.26953125" style="9" customWidth="1"/>
    <col min="7" max="16384" width="8.81640625" style="10"/>
  </cols>
  <sheetData>
    <row r="1" spans="1:12" ht="26.9" customHeight="1" x14ac:dyDescent="0.3">
      <c r="A1" s="107" t="s">
        <v>26</v>
      </c>
      <c r="B1" s="107"/>
      <c r="C1" s="107"/>
      <c r="D1" s="107"/>
      <c r="E1" s="107"/>
    </row>
    <row r="2" spans="1:12" s="11" customFormat="1" ht="13" x14ac:dyDescent="0.3">
      <c r="A2" s="108" t="s">
        <v>1</v>
      </c>
      <c r="B2" s="108"/>
      <c r="C2" s="108"/>
      <c r="D2" s="108"/>
      <c r="E2" s="108"/>
      <c r="H2" s="48" t="s">
        <v>38</v>
      </c>
    </row>
    <row r="3" spans="1:12" ht="42.75" customHeight="1" x14ac:dyDescent="0.3">
      <c r="A3" s="12" t="s">
        <v>2</v>
      </c>
      <c r="B3" s="13"/>
      <c r="C3" s="14" t="s">
        <v>58</v>
      </c>
      <c r="D3" s="14" t="s">
        <v>59</v>
      </c>
      <c r="E3" s="12" t="s">
        <v>60</v>
      </c>
      <c r="F3" s="10"/>
      <c r="H3" s="10" t="s">
        <v>51</v>
      </c>
    </row>
    <row r="4" spans="1:12" x14ac:dyDescent="0.25">
      <c r="A4" s="109" t="s">
        <v>3</v>
      </c>
      <c r="B4" s="15" t="s">
        <v>4</v>
      </c>
      <c r="C4" s="49">
        <v>65637.418539999999</v>
      </c>
      <c r="D4" s="16">
        <v>75829.388328999994</v>
      </c>
      <c r="E4" s="17">
        <v>15.527682251532985</v>
      </c>
      <c r="F4" s="10"/>
    </row>
    <row r="5" spans="1:12" x14ac:dyDescent="0.25">
      <c r="A5" s="109"/>
      <c r="B5" s="15" t="s">
        <v>5</v>
      </c>
      <c r="C5" s="16">
        <v>51779.906802999998</v>
      </c>
      <c r="D5" s="16">
        <v>57927.055524000003</v>
      </c>
      <c r="E5" s="17">
        <v>11.871687495281179</v>
      </c>
      <c r="F5" s="10"/>
      <c r="G5" s="66" t="s">
        <v>43</v>
      </c>
    </row>
    <row r="6" spans="1:12" x14ac:dyDescent="0.25">
      <c r="A6" s="109"/>
      <c r="B6" s="18" t="s">
        <v>6</v>
      </c>
      <c r="C6" s="19">
        <v>117417.325343</v>
      </c>
      <c r="D6" s="73">
        <v>133756.443853</v>
      </c>
      <c r="E6" s="74">
        <v>13.91542386293513</v>
      </c>
      <c r="F6" s="10"/>
      <c r="G6" s="69">
        <f>(D6/'[1]Table 2'!$D$6)-1</f>
        <v>0.15352376821821934</v>
      </c>
    </row>
    <row r="7" spans="1:12" x14ac:dyDescent="0.25">
      <c r="A7" s="110" t="s">
        <v>7</v>
      </c>
      <c r="B7" s="15" t="s">
        <v>4</v>
      </c>
      <c r="C7" s="16">
        <v>57798.743289999999</v>
      </c>
      <c r="D7" s="16">
        <v>65871.558888</v>
      </c>
      <c r="E7" s="17">
        <v>13.967112671456148</v>
      </c>
      <c r="F7" s="10"/>
    </row>
    <row r="8" spans="1:12" x14ac:dyDescent="0.25">
      <c r="A8" s="110"/>
      <c r="B8" s="15" t="s">
        <v>5</v>
      </c>
      <c r="C8" s="16">
        <v>40839.018686000003</v>
      </c>
      <c r="D8" s="16">
        <v>46059.204124999997</v>
      </c>
      <c r="E8" s="17">
        <v>12.782347879454628</v>
      </c>
      <c r="F8" s="10"/>
    </row>
    <row r="9" spans="1:12" ht="16" x14ac:dyDescent="0.25">
      <c r="A9" s="110"/>
      <c r="B9" s="18" t="s">
        <v>6</v>
      </c>
      <c r="C9" s="19">
        <v>98637.761976000009</v>
      </c>
      <c r="D9" s="19">
        <v>111930.76301299999</v>
      </c>
      <c r="E9" s="20">
        <v>13.476584191188746</v>
      </c>
      <c r="F9" s="10"/>
      <c r="H9" s="44"/>
    </row>
    <row r="10" spans="1:12" ht="16" x14ac:dyDescent="0.25">
      <c r="A10" s="111" t="s">
        <v>8</v>
      </c>
      <c r="B10" s="15" t="s">
        <v>4</v>
      </c>
      <c r="C10" s="16">
        <v>40512.772499999999</v>
      </c>
      <c r="D10" s="16">
        <v>45626.158229000001</v>
      </c>
      <c r="E10" s="17">
        <v>12.621663276686384</v>
      </c>
      <c r="F10" s="10"/>
      <c r="H10" s="44"/>
    </row>
    <row r="11" spans="1:12" x14ac:dyDescent="0.25">
      <c r="A11" s="111"/>
      <c r="B11" s="15" t="s">
        <v>5</v>
      </c>
      <c r="C11" s="16">
        <v>33333.704746000003</v>
      </c>
      <c r="D11" s="16">
        <v>37717.772860999998</v>
      </c>
      <c r="E11" s="17">
        <v>13.152057799774214</v>
      </c>
      <c r="F11" s="10"/>
      <c r="H11" s="66" t="s">
        <v>52</v>
      </c>
      <c r="J11" s="10" t="s">
        <v>53</v>
      </c>
      <c r="K11" s="36"/>
    </row>
    <row r="12" spans="1:12" x14ac:dyDescent="0.25">
      <c r="A12" s="111"/>
      <c r="B12" s="18" t="s">
        <v>6</v>
      </c>
      <c r="C12" s="19">
        <v>73846.477245999995</v>
      </c>
      <c r="D12" s="40">
        <v>83343.931089999998</v>
      </c>
      <c r="E12" s="45">
        <v>12.861079090288552</v>
      </c>
      <c r="F12" s="35">
        <f>D12/D6*100</f>
        <v>62.31021750368604</v>
      </c>
      <c r="G12" s="36"/>
      <c r="H12" s="90">
        <f>((D12/68957)-1)</f>
        <v>0.20863626738402186</v>
      </c>
      <c r="K12" s="76"/>
      <c r="L12" s="77"/>
    </row>
    <row r="13" spans="1:12" x14ac:dyDescent="0.25">
      <c r="A13" s="106" t="s">
        <v>9</v>
      </c>
      <c r="B13" s="15" t="s">
        <v>4</v>
      </c>
      <c r="C13" s="16">
        <v>10682.058025</v>
      </c>
      <c r="D13" s="16">
        <v>11062.693010999999</v>
      </c>
      <c r="E13" s="17">
        <v>3.563311349827647</v>
      </c>
      <c r="F13" s="38"/>
      <c r="G13" s="39"/>
      <c r="H13" s="39"/>
    </row>
    <row r="14" spans="1:12" x14ac:dyDescent="0.25">
      <c r="A14" s="106"/>
      <c r="B14" s="15" t="s">
        <v>5</v>
      </c>
      <c r="C14" s="16">
        <v>5787.759798</v>
      </c>
      <c r="D14" s="16">
        <v>6100.3317539999998</v>
      </c>
      <c r="E14" s="17">
        <v>5.4005689059178197</v>
      </c>
      <c r="F14" s="35"/>
      <c r="G14" s="36"/>
      <c r="H14" s="36"/>
    </row>
    <row r="15" spans="1:12" x14ac:dyDescent="0.25">
      <c r="A15" s="106"/>
      <c r="B15" s="18" t="s">
        <v>6</v>
      </c>
      <c r="C15" s="19">
        <v>16469.817823000001</v>
      </c>
      <c r="D15" s="46">
        <v>17163.024764999998</v>
      </c>
      <c r="E15" s="41">
        <v>4.2089533074976746</v>
      </c>
      <c r="F15" s="47">
        <f>D15/D6*100</f>
        <v>12.831549845824529</v>
      </c>
      <c r="G15" s="36"/>
      <c r="H15" s="66" t="s">
        <v>52</v>
      </c>
      <c r="J15" s="10" t="s">
        <v>54</v>
      </c>
      <c r="K15" s="76"/>
      <c r="L15" s="77"/>
    </row>
    <row r="16" spans="1:12" ht="15.5" x14ac:dyDescent="0.25">
      <c r="A16" s="110" t="s">
        <v>10</v>
      </c>
      <c r="B16" s="15" t="s">
        <v>4</v>
      </c>
      <c r="C16" s="16">
        <v>6603.912765</v>
      </c>
      <c r="D16" s="16">
        <v>9182.7076479999996</v>
      </c>
      <c r="E16" s="17">
        <v>39.049499512884616</v>
      </c>
      <c r="F16" s="10"/>
      <c r="H16" s="90">
        <f>((D15/15510)-1)</f>
        <v>0.1065779990328819</v>
      </c>
      <c r="I16" s="43"/>
      <c r="J16" s="4"/>
    </row>
    <row r="17" spans="1:10" ht="15.5" x14ac:dyDescent="0.25">
      <c r="A17" s="110"/>
      <c r="B17" s="15" t="s">
        <v>5</v>
      </c>
      <c r="C17" s="16">
        <v>1717.554142</v>
      </c>
      <c r="D17" s="16">
        <v>2241.09951</v>
      </c>
      <c r="E17" s="17">
        <v>30.482029951635724</v>
      </c>
      <c r="F17" s="10"/>
      <c r="H17" s="42"/>
      <c r="I17" s="43"/>
      <c r="J17" s="4"/>
    </row>
    <row r="18" spans="1:10" ht="15.5" x14ac:dyDescent="0.35">
      <c r="A18" s="110"/>
      <c r="B18" s="18" t="s">
        <v>6</v>
      </c>
      <c r="C18" s="19">
        <v>8321.466907</v>
      </c>
      <c r="D18" s="19">
        <v>11423.807158</v>
      </c>
      <c r="E18" s="20">
        <v>37.281170323351496</v>
      </c>
      <c r="F18" s="10"/>
      <c r="H18" s="42"/>
      <c r="I18" s="43"/>
      <c r="J18"/>
    </row>
    <row r="19" spans="1:10" ht="15.5" x14ac:dyDescent="0.25">
      <c r="A19" s="110" t="s">
        <v>11</v>
      </c>
      <c r="B19" s="15" t="s">
        <v>4</v>
      </c>
      <c r="C19" s="16">
        <v>4611.137162</v>
      </c>
      <c r="D19" s="16">
        <v>5821.1825980000003</v>
      </c>
      <c r="E19" s="17">
        <v>26.241800959032069</v>
      </c>
      <c r="F19" s="10"/>
      <c r="H19" s="42"/>
      <c r="I19" s="43"/>
      <c r="J19" s="4"/>
    </row>
    <row r="20" spans="1:10" ht="15.5" x14ac:dyDescent="0.25">
      <c r="A20" s="110"/>
      <c r="B20" s="15" t="s">
        <v>5</v>
      </c>
      <c r="C20" s="16">
        <v>4194.2369559999997</v>
      </c>
      <c r="D20" s="16">
        <v>4934.5304139999998</v>
      </c>
      <c r="E20" s="17">
        <v>17.650253568553982</v>
      </c>
      <c r="F20" s="10"/>
      <c r="H20" s="42"/>
      <c r="I20" s="43"/>
      <c r="J20" s="4"/>
    </row>
    <row r="21" spans="1:10" x14ac:dyDescent="0.25">
      <c r="A21" s="110"/>
      <c r="B21" s="18" t="s">
        <v>6</v>
      </c>
      <c r="C21" s="19">
        <v>8805.3741179999997</v>
      </c>
      <c r="D21" s="19">
        <v>10755.713012</v>
      </c>
      <c r="E21" s="20">
        <v>22.149415434979705</v>
      </c>
      <c r="F21" s="10"/>
    </row>
    <row r="22" spans="1:10" x14ac:dyDescent="0.25">
      <c r="A22" s="110" t="s">
        <v>12</v>
      </c>
      <c r="B22" s="15" t="s">
        <v>4</v>
      </c>
      <c r="C22" s="16">
        <v>1733.5847309999999</v>
      </c>
      <c r="D22" s="16">
        <v>2021.679805</v>
      </c>
      <c r="E22" s="17">
        <v>16.618459360438379</v>
      </c>
      <c r="F22" s="10"/>
    </row>
    <row r="23" spans="1:10" x14ac:dyDescent="0.25">
      <c r="A23" s="110"/>
      <c r="B23" s="15" t="s">
        <v>5</v>
      </c>
      <c r="C23" s="16">
        <v>2884.6899790000002</v>
      </c>
      <c r="D23" s="16">
        <v>3080.4468440000001</v>
      </c>
      <c r="E23" s="17">
        <v>6.7860625032524506</v>
      </c>
      <c r="F23" s="10"/>
    </row>
    <row r="24" spans="1:10" x14ac:dyDescent="0.25">
      <c r="A24" s="110"/>
      <c r="B24" s="18" t="s">
        <v>6</v>
      </c>
      <c r="C24" s="19">
        <v>4618.2747099999997</v>
      </c>
      <c r="D24" s="19">
        <v>5102.1266489999998</v>
      </c>
      <c r="E24" s="20">
        <v>10.476898179147078</v>
      </c>
      <c r="F24" s="10"/>
    </row>
    <row r="25" spans="1:10" ht="36" customHeight="1" x14ac:dyDescent="0.25">
      <c r="A25" s="112" t="s">
        <v>0</v>
      </c>
      <c r="B25" s="112"/>
      <c r="C25" s="112"/>
      <c r="D25" s="112"/>
      <c r="E25" s="112"/>
    </row>
    <row r="26" spans="1:10" ht="119.25" customHeight="1" x14ac:dyDescent="0.25">
      <c r="A26" s="113" t="s">
        <v>39</v>
      </c>
      <c r="B26" s="113"/>
      <c r="C26" s="113"/>
      <c r="D26" s="113"/>
      <c r="E26" s="113"/>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O27"/>
  <sheetViews>
    <sheetView zoomScale="110" zoomScaleNormal="110" workbookViewId="0">
      <selection activeCell="H16" sqref="H16:J20"/>
    </sheetView>
  </sheetViews>
  <sheetFormatPr defaultColWidth="9.1796875" defaultRowHeight="12.5" x14ac:dyDescent="0.25"/>
  <cols>
    <col min="1" max="1" width="7.54296875" style="4" customWidth="1"/>
    <col min="2" max="2" width="8.26953125" style="4" customWidth="1"/>
    <col min="3" max="3" width="11.1796875" style="34" customWidth="1"/>
    <col min="4" max="4" width="11.54296875" style="34" customWidth="1"/>
    <col min="5" max="5" width="17.7265625" style="34" customWidth="1"/>
    <col min="6" max="6" width="8.81640625" style="22" customWidth="1"/>
    <col min="7" max="7" width="2.7265625" style="4" customWidth="1"/>
    <col min="8" max="8" width="9.1796875" style="4"/>
    <col min="9" max="9" width="9.1796875" style="4" customWidth="1"/>
    <col min="10" max="10" width="9.54296875" style="4" customWidth="1"/>
    <col min="11" max="11" width="2.453125" style="4" customWidth="1"/>
    <col min="12" max="16384" width="9.1796875" style="4"/>
  </cols>
  <sheetData>
    <row r="1" spans="1:15" ht="26.9" customHeight="1" x14ac:dyDescent="0.3">
      <c r="A1" s="107" t="s">
        <v>27</v>
      </c>
      <c r="B1" s="107"/>
      <c r="C1" s="107"/>
      <c r="D1" s="107"/>
      <c r="E1" s="107"/>
    </row>
    <row r="2" spans="1:15" s="8" customFormat="1" ht="13" x14ac:dyDescent="0.3">
      <c r="A2" s="115" t="s">
        <v>1</v>
      </c>
      <c r="B2" s="115"/>
      <c r="C2" s="115"/>
      <c r="D2" s="115"/>
      <c r="E2" s="115"/>
      <c r="F2" s="23"/>
    </row>
    <row r="3" spans="1:15" ht="41.15" customHeight="1" x14ac:dyDescent="0.3">
      <c r="A3" s="24" t="s">
        <v>2</v>
      </c>
      <c r="B3" s="25"/>
      <c r="C3" s="14" t="s">
        <v>58</v>
      </c>
      <c r="D3" s="14" t="s">
        <v>59</v>
      </c>
      <c r="E3" s="12" t="s">
        <v>60</v>
      </c>
      <c r="F3" s="4"/>
    </row>
    <row r="4" spans="1:15" x14ac:dyDescent="0.25">
      <c r="A4" s="116" t="s">
        <v>3</v>
      </c>
      <c r="B4" s="26" t="s">
        <v>4</v>
      </c>
      <c r="C4" s="27">
        <v>31279.565116000002</v>
      </c>
      <c r="D4" s="27">
        <v>35452.285881999996</v>
      </c>
      <c r="E4" s="17">
        <v>13.340085613484398</v>
      </c>
      <c r="F4" s="4"/>
      <c r="G4" s="66"/>
    </row>
    <row r="5" spans="1:15" x14ac:dyDescent="0.25">
      <c r="A5" s="116"/>
      <c r="B5" s="26" t="s">
        <v>5</v>
      </c>
      <c r="C5" s="27">
        <v>27306.945968</v>
      </c>
      <c r="D5" s="27">
        <v>29919.669785999999</v>
      </c>
      <c r="E5" s="17">
        <v>9.5679825237935958</v>
      </c>
      <c r="F5" s="4"/>
      <c r="G5" s="66" t="s">
        <v>43</v>
      </c>
      <c r="N5" s="4" t="s">
        <v>45</v>
      </c>
    </row>
    <row r="6" spans="1:15" x14ac:dyDescent="0.25">
      <c r="A6" s="116"/>
      <c r="B6" s="18" t="s">
        <v>6</v>
      </c>
      <c r="C6" s="28">
        <v>58586.511083999998</v>
      </c>
      <c r="D6" s="84">
        <v>65371.955667999995</v>
      </c>
      <c r="E6" s="74">
        <v>11.581922969045186</v>
      </c>
      <c r="F6" s="4"/>
      <c r="G6" s="68"/>
      <c r="N6" s="78">
        <v>50221</v>
      </c>
      <c r="O6" s="79">
        <f>D6/N6-1</f>
        <v>0.30168566273073005</v>
      </c>
    </row>
    <row r="7" spans="1:15" x14ac:dyDescent="0.25">
      <c r="A7" s="117" t="s">
        <v>7</v>
      </c>
      <c r="B7" s="26" t="s">
        <v>4</v>
      </c>
      <c r="C7" s="29">
        <v>27877.071403999998</v>
      </c>
      <c r="D7" s="29">
        <v>31234.087496</v>
      </c>
      <c r="E7" s="17">
        <v>12.042212194205995</v>
      </c>
      <c r="F7" s="4"/>
    </row>
    <row r="8" spans="1:15" x14ac:dyDescent="0.25">
      <c r="A8" s="117"/>
      <c r="B8" s="26" t="s">
        <v>5</v>
      </c>
      <c r="C8" s="29">
        <v>21123.545609000001</v>
      </c>
      <c r="D8" s="29">
        <v>23469.266222999999</v>
      </c>
      <c r="E8" s="17">
        <v>11.104767435446874</v>
      </c>
      <c r="F8" s="4"/>
    </row>
    <row r="9" spans="1:15" x14ac:dyDescent="0.25">
      <c r="A9" s="117"/>
      <c r="B9" s="18" t="s">
        <v>6</v>
      </c>
      <c r="C9" s="19">
        <v>49000.617012999995</v>
      </c>
      <c r="D9" s="19">
        <v>54703.353718999999</v>
      </c>
      <c r="E9" s="20">
        <v>11.638091627472869</v>
      </c>
      <c r="F9" s="4"/>
    </row>
    <row r="10" spans="1:15" x14ac:dyDescent="0.25">
      <c r="A10" s="118" t="s">
        <v>8</v>
      </c>
      <c r="B10" s="26" t="s">
        <v>4</v>
      </c>
      <c r="C10" s="27">
        <v>15362.246198999999</v>
      </c>
      <c r="D10" s="27">
        <v>16261.405558</v>
      </c>
      <c r="E10" s="30">
        <v>5.8530461454167453</v>
      </c>
      <c r="F10" s="4"/>
    </row>
    <row r="11" spans="1:15" x14ac:dyDescent="0.25">
      <c r="A11" s="118"/>
      <c r="B11" s="26" t="s">
        <v>5</v>
      </c>
      <c r="C11" s="27">
        <v>17350.193701</v>
      </c>
      <c r="D11" s="27">
        <v>18870.244178000001</v>
      </c>
      <c r="E11" s="30">
        <v>8.7610000395118934</v>
      </c>
      <c r="F11" s="4"/>
    </row>
    <row r="12" spans="1:15" ht="14" x14ac:dyDescent="0.3">
      <c r="A12" s="118"/>
      <c r="B12" s="18" t="s">
        <v>6</v>
      </c>
      <c r="C12" s="19">
        <v>32712.439899999998</v>
      </c>
      <c r="D12" s="40">
        <v>35131.649735999999</v>
      </c>
      <c r="E12" s="45">
        <v>7.3953818284279063</v>
      </c>
      <c r="F12" s="35">
        <f>D12/D6*100</f>
        <v>53.741163740642342</v>
      </c>
      <c r="G12" s="36"/>
      <c r="H12" s="36"/>
      <c r="I12" s="36"/>
      <c r="J12" s="36"/>
      <c r="K12" s="37"/>
      <c r="L12" s="66" t="s">
        <v>43</v>
      </c>
    </row>
    <row r="13" spans="1:15" x14ac:dyDescent="0.25">
      <c r="A13" s="114" t="s">
        <v>9</v>
      </c>
      <c r="B13" s="26" t="s">
        <v>4</v>
      </c>
      <c r="C13" s="27">
        <v>5918.8349609999996</v>
      </c>
      <c r="D13" s="27">
        <v>5800.2480589999996</v>
      </c>
      <c r="E13" s="30">
        <v>-2.0035514215446968</v>
      </c>
      <c r="F13" s="38"/>
      <c r="G13" s="39"/>
      <c r="H13" s="39"/>
      <c r="I13" s="39"/>
      <c r="J13" s="39"/>
      <c r="K13" s="39"/>
      <c r="L13" s="67" t="e">
        <f>(D12/'[2]Table 3'!$D$12)-1</f>
        <v>#REF!</v>
      </c>
    </row>
    <row r="14" spans="1:15" x14ac:dyDescent="0.25">
      <c r="A14" s="114"/>
      <c r="B14" s="26" t="s">
        <v>5</v>
      </c>
      <c r="C14" s="27">
        <v>3061.644781</v>
      </c>
      <c r="D14" s="27">
        <v>3423.7518060000002</v>
      </c>
      <c r="E14" s="30">
        <v>11.827205665633358</v>
      </c>
      <c r="F14" s="35"/>
      <c r="G14" s="36"/>
      <c r="H14" s="36"/>
      <c r="I14" s="36"/>
      <c r="J14" s="36"/>
      <c r="K14" s="36"/>
      <c r="L14" s="39"/>
    </row>
    <row r="15" spans="1:15" ht="14" x14ac:dyDescent="0.3">
      <c r="A15" s="114"/>
      <c r="B15" s="18" t="s">
        <v>6</v>
      </c>
      <c r="C15" s="19">
        <v>8980.4797419999995</v>
      </c>
      <c r="D15" s="46">
        <v>9223.9998649999998</v>
      </c>
      <c r="E15" s="41">
        <v>2.7116605125347881</v>
      </c>
      <c r="F15" s="47">
        <f>D15/D6*100</f>
        <v>14.110025883033522</v>
      </c>
      <c r="G15" s="36"/>
      <c r="H15" s="36"/>
      <c r="I15" s="36"/>
      <c r="J15" s="36"/>
      <c r="K15" s="37"/>
      <c r="L15" s="66" t="s">
        <v>43</v>
      </c>
    </row>
    <row r="16" spans="1:15" ht="15.5" x14ac:dyDescent="0.35">
      <c r="A16" s="117" t="s">
        <v>10</v>
      </c>
      <c r="B16" s="26" t="s">
        <v>4</v>
      </c>
      <c r="C16" s="27">
        <v>6595.9902439999996</v>
      </c>
      <c r="D16" s="27">
        <v>9172.4338790000002</v>
      </c>
      <c r="E16" s="30">
        <v>39.06075569689699</v>
      </c>
      <c r="F16" s="4"/>
      <c r="H16" s="42" t="s">
        <v>31</v>
      </c>
      <c r="I16" s="53"/>
      <c r="J16" s="54">
        <f>D12/1000</f>
        <v>35.131649736</v>
      </c>
      <c r="K16" s="42"/>
      <c r="L16" s="67">
        <f>(D15/'[3]Table 3'!$D$15)-1</f>
        <v>-1.8932156456073157E-2</v>
      </c>
      <c r="M16" s="50"/>
    </row>
    <row r="17" spans="1:13" ht="15.5" x14ac:dyDescent="0.35">
      <c r="A17" s="117"/>
      <c r="B17" s="26" t="s">
        <v>5</v>
      </c>
      <c r="C17" s="27">
        <v>711.70712700000001</v>
      </c>
      <c r="D17" s="27">
        <v>1175.2702389999999</v>
      </c>
      <c r="E17" s="30">
        <v>65.133970760419274</v>
      </c>
      <c r="F17" s="4"/>
      <c r="H17" s="42" t="s">
        <v>32</v>
      </c>
      <c r="I17" s="53"/>
      <c r="J17" s="54">
        <f>D15/1000</f>
        <v>9.2239998649999997</v>
      </c>
      <c r="K17" s="42"/>
      <c r="M17" s="50"/>
    </row>
    <row r="18" spans="1:13" ht="12.65" customHeight="1" x14ac:dyDescent="0.35">
      <c r="A18" s="117"/>
      <c r="B18" s="18" t="s">
        <v>6</v>
      </c>
      <c r="C18" s="19">
        <v>7307.6973709999993</v>
      </c>
      <c r="D18" s="19">
        <v>10347.704118</v>
      </c>
      <c r="E18" s="20">
        <v>41.600063503779154</v>
      </c>
      <c r="F18" s="4"/>
      <c r="H18" s="42" t="s">
        <v>33</v>
      </c>
      <c r="I18" s="54">
        <f>D18/1000</f>
        <v>10.347704117999999</v>
      </c>
      <c r="J18" s="53"/>
      <c r="K18" s="42"/>
      <c r="L18" s="50"/>
      <c r="M18"/>
    </row>
    <row r="19" spans="1:13" ht="15.5" x14ac:dyDescent="0.35">
      <c r="A19" s="117" t="s">
        <v>11</v>
      </c>
      <c r="B19" s="26" t="s">
        <v>4</v>
      </c>
      <c r="C19" s="27">
        <v>1546.011512</v>
      </c>
      <c r="D19" s="27">
        <v>1608.8976829999999</v>
      </c>
      <c r="E19" s="30">
        <v>4.0676392453667578</v>
      </c>
      <c r="F19" s="4"/>
      <c r="H19" s="42" t="s">
        <v>34</v>
      </c>
      <c r="I19" s="54">
        <f>D21/1000</f>
        <v>3.1970894429999999</v>
      </c>
      <c r="J19" s="53"/>
      <c r="K19" s="42"/>
      <c r="L19"/>
      <c r="M19" s="50"/>
    </row>
    <row r="20" spans="1:13" ht="15.5" x14ac:dyDescent="0.35">
      <c r="A20" s="117"/>
      <c r="B20" s="26" t="s">
        <v>5</v>
      </c>
      <c r="C20" s="27">
        <v>1384.8861320000001</v>
      </c>
      <c r="D20" s="27">
        <v>1588.1917599999999</v>
      </c>
      <c r="E20" s="30">
        <v>14.680313659173821</v>
      </c>
      <c r="F20" s="4"/>
      <c r="H20" s="42" t="s">
        <v>35</v>
      </c>
      <c r="I20" s="53"/>
      <c r="J20" s="54">
        <f>D24/1000</f>
        <v>3.312263105</v>
      </c>
      <c r="K20" s="51"/>
      <c r="L20" s="52"/>
      <c r="M20"/>
    </row>
    <row r="21" spans="1:13" ht="14.15" customHeight="1" x14ac:dyDescent="0.25">
      <c r="A21" s="117"/>
      <c r="B21" s="18" t="s">
        <v>6</v>
      </c>
      <c r="C21" s="19">
        <v>2930.8976440000001</v>
      </c>
      <c r="D21" s="19">
        <v>3197.0894429999998</v>
      </c>
      <c r="E21" s="20">
        <v>9.0822618642085882</v>
      </c>
      <c r="F21" s="4"/>
    </row>
    <row r="22" spans="1:13" x14ac:dyDescent="0.25">
      <c r="A22" s="117" t="s">
        <v>12</v>
      </c>
      <c r="B22" s="26" t="s">
        <v>4</v>
      </c>
      <c r="C22" s="27">
        <v>1087.5747280000001</v>
      </c>
      <c r="D22" s="27">
        <v>1261.7828919999999</v>
      </c>
      <c r="E22" s="30">
        <v>16.018040831121631</v>
      </c>
      <c r="F22" s="4"/>
    </row>
    <row r="23" spans="1:13" x14ac:dyDescent="0.25">
      <c r="A23" s="117"/>
      <c r="B23" s="26" t="s">
        <v>5</v>
      </c>
      <c r="C23" s="27">
        <v>1841.262471</v>
      </c>
      <c r="D23" s="27">
        <v>2050.4802129999998</v>
      </c>
      <c r="E23" s="30">
        <v>11.362733195032899</v>
      </c>
      <c r="F23" s="4"/>
    </row>
    <row r="24" spans="1:13" x14ac:dyDescent="0.25">
      <c r="A24" s="117"/>
      <c r="B24" s="31" t="s">
        <v>6</v>
      </c>
      <c r="C24" s="19">
        <v>2928.8371990000001</v>
      </c>
      <c r="D24" s="19">
        <v>3312.263105</v>
      </c>
      <c r="E24" s="20">
        <v>13.091403855800317</v>
      </c>
      <c r="F24" s="4"/>
    </row>
    <row r="25" spans="1:13" ht="32.15" customHeight="1" x14ac:dyDescent="0.25">
      <c r="A25" s="119" t="s">
        <v>0</v>
      </c>
      <c r="B25" s="119"/>
      <c r="C25" s="119"/>
      <c r="D25" s="119"/>
      <c r="E25" s="119"/>
    </row>
    <row r="26" spans="1:13" ht="105" customHeight="1" x14ac:dyDescent="0.25">
      <c r="A26" s="120" t="s">
        <v>39</v>
      </c>
      <c r="B26" s="120"/>
      <c r="C26" s="120"/>
      <c r="D26" s="120"/>
      <c r="E26" s="120"/>
    </row>
    <row r="27" spans="1:13" s="22" customFormat="1" x14ac:dyDescent="0.25">
      <c r="A27" s="32"/>
      <c r="B27" s="32"/>
      <c r="C27" s="33"/>
      <c r="D27" s="33"/>
      <c r="E27" s="33"/>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O27"/>
  <sheetViews>
    <sheetView tabSelected="1" zoomScale="110" zoomScaleNormal="110" workbookViewId="0">
      <selection sqref="A1:E1"/>
    </sheetView>
  </sheetViews>
  <sheetFormatPr defaultColWidth="9.1796875" defaultRowHeight="12.5" x14ac:dyDescent="0.25"/>
  <cols>
    <col min="1" max="1" width="8.1796875" style="4" customWidth="1"/>
    <col min="2" max="2" width="8.7265625" style="4" customWidth="1"/>
    <col min="3" max="3" width="11.1796875" style="34" customWidth="1"/>
    <col min="4" max="4" width="11.26953125" style="34" customWidth="1"/>
    <col min="5" max="5" width="17.81640625" style="34" customWidth="1"/>
    <col min="6" max="6" width="9.1796875" style="4"/>
    <col min="7" max="7" width="3" style="4" customWidth="1"/>
    <col min="8" max="10" width="9.1796875" style="4"/>
    <col min="11" max="11" width="4.453125" style="4" customWidth="1"/>
    <col min="12" max="12" width="9.1796875" style="4" customWidth="1"/>
    <col min="13" max="13" width="2.453125" style="4" customWidth="1"/>
    <col min="14" max="14" width="10.1796875" style="4" bestFit="1" customWidth="1"/>
    <col min="15" max="16384" width="9.1796875" style="4"/>
  </cols>
  <sheetData>
    <row r="1" spans="1:15" ht="27.65" customHeight="1" x14ac:dyDescent="0.3">
      <c r="A1" s="107" t="s">
        <v>28</v>
      </c>
      <c r="B1" s="107"/>
      <c r="C1" s="107"/>
      <c r="D1" s="107"/>
      <c r="E1" s="107"/>
    </row>
    <row r="2" spans="1:15" s="8" customFormat="1" ht="13" x14ac:dyDescent="0.3">
      <c r="A2" s="115" t="s">
        <v>1</v>
      </c>
      <c r="B2" s="115"/>
      <c r="C2" s="115"/>
      <c r="D2" s="115"/>
      <c r="E2" s="115"/>
    </row>
    <row r="3" spans="1:15" ht="38.15" customHeight="1" x14ac:dyDescent="0.3">
      <c r="A3" s="24" t="s">
        <v>2</v>
      </c>
      <c r="B3" s="25"/>
      <c r="C3" s="14" t="s">
        <v>58</v>
      </c>
      <c r="D3" s="14" t="s">
        <v>59</v>
      </c>
      <c r="E3" s="12" t="s">
        <v>60</v>
      </c>
    </row>
    <row r="4" spans="1:15" x14ac:dyDescent="0.25">
      <c r="A4" s="116" t="s">
        <v>3</v>
      </c>
      <c r="B4" s="26" t="s">
        <v>4</v>
      </c>
      <c r="C4" s="27">
        <v>34357.853424000001</v>
      </c>
      <c r="D4" s="27">
        <v>40377.102446999997</v>
      </c>
      <c r="E4" s="17">
        <v>17.51928139607049</v>
      </c>
    </row>
    <row r="5" spans="1:15" x14ac:dyDescent="0.25">
      <c r="A5" s="116"/>
      <c r="B5" s="26" t="s">
        <v>5</v>
      </c>
      <c r="C5" s="27">
        <v>24472.960835000002</v>
      </c>
      <c r="D5" s="27">
        <v>28007.385738000001</v>
      </c>
      <c r="E5" s="17">
        <v>14.442163033846084</v>
      </c>
      <c r="G5" s="66" t="s">
        <v>43</v>
      </c>
      <c r="N5" s="82" t="s">
        <v>45</v>
      </c>
    </row>
    <row r="6" spans="1:15" x14ac:dyDescent="0.25">
      <c r="A6" s="116"/>
      <c r="B6" s="18" t="s">
        <v>6</v>
      </c>
      <c r="C6" s="28">
        <v>58830.814259000006</v>
      </c>
      <c r="D6" s="84">
        <v>68384.488184999995</v>
      </c>
      <c r="E6" s="74">
        <v>16.239234568368172</v>
      </c>
      <c r="G6" s="68"/>
      <c r="N6" s="80">
        <v>52221</v>
      </c>
      <c r="O6" s="79">
        <f>D6/N6-1</f>
        <v>0.30952084764749799</v>
      </c>
    </row>
    <row r="7" spans="1:15" x14ac:dyDescent="0.25">
      <c r="A7" s="117" t="s">
        <v>7</v>
      </c>
      <c r="B7" s="26" t="s">
        <v>4</v>
      </c>
      <c r="C7" s="27">
        <v>29921.671886</v>
      </c>
      <c r="D7" s="27">
        <v>34637.471391999999</v>
      </c>
      <c r="E7" s="17">
        <v>15.760481312564847</v>
      </c>
    </row>
    <row r="8" spans="1:15" x14ac:dyDescent="0.25">
      <c r="A8" s="117"/>
      <c r="B8" s="26" t="s">
        <v>5</v>
      </c>
      <c r="C8" s="27">
        <v>19715.473076999999</v>
      </c>
      <c r="D8" s="27">
        <v>22589.937902000001</v>
      </c>
      <c r="E8" s="17">
        <v>14.579740560997953</v>
      </c>
    </row>
    <row r="9" spans="1:15" x14ac:dyDescent="0.25">
      <c r="A9" s="117"/>
      <c r="B9" s="18" t="s">
        <v>6</v>
      </c>
      <c r="C9" s="28">
        <v>49637.144962999999</v>
      </c>
      <c r="D9" s="28">
        <v>57227.409293999997</v>
      </c>
      <c r="E9" s="20">
        <v>15.291500622483134</v>
      </c>
    </row>
    <row r="10" spans="1:15" x14ac:dyDescent="0.25">
      <c r="A10" s="118" t="s">
        <v>8</v>
      </c>
      <c r="B10" s="26" t="s">
        <v>4</v>
      </c>
      <c r="C10" s="27">
        <v>25150.526301000002</v>
      </c>
      <c r="D10" s="27">
        <v>29364.752670999998</v>
      </c>
      <c r="E10" s="17">
        <v>16.756016631876367</v>
      </c>
    </row>
    <row r="11" spans="1:15" x14ac:dyDescent="0.25">
      <c r="A11" s="118"/>
      <c r="B11" s="26" t="s">
        <v>5</v>
      </c>
      <c r="C11" s="27">
        <v>15983.511044999999</v>
      </c>
      <c r="D11" s="27">
        <v>18847.528683</v>
      </c>
      <c r="E11" s="17">
        <v>17.918576399995224</v>
      </c>
    </row>
    <row r="12" spans="1:15" ht="14" x14ac:dyDescent="0.3">
      <c r="A12" s="118"/>
      <c r="B12" s="18" t="s">
        <v>6</v>
      </c>
      <c r="C12" s="19">
        <v>41134.037345999997</v>
      </c>
      <c r="D12" s="40">
        <v>48212.281353999999</v>
      </c>
      <c r="E12" s="45">
        <v>17.207754124549389</v>
      </c>
      <c r="F12" s="35">
        <f>D12/D6*100</f>
        <v>70.501779911800625</v>
      </c>
      <c r="G12" s="36"/>
      <c r="H12" s="36"/>
      <c r="I12" s="36"/>
      <c r="J12" s="36"/>
      <c r="K12" s="37"/>
      <c r="L12" s="66" t="s">
        <v>43</v>
      </c>
      <c r="M12" s="36"/>
    </row>
    <row r="13" spans="1:15" x14ac:dyDescent="0.25">
      <c r="A13" s="114" t="s">
        <v>9</v>
      </c>
      <c r="B13" s="26" t="s">
        <v>4</v>
      </c>
      <c r="C13" s="27">
        <v>4763.2230639999998</v>
      </c>
      <c r="D13" s="27">
        <v>5262.4449519999998</v>
      </c>
      <c r="E13" s="17">
        <v>10.480758118868565</v>
      </c>
      <c r="F13" s="38"/>
      <c r="G13" s="39"/>
      <c r="H13" s="39"/>
      <c r="I13" s="39"/>
      <c r="J13" s="39"/>
      <c r="K13" s="39"/>
      <c r="L13" s="67">
        <f>(D12/'[3]Table 4'!$D$12)-1</f>
        <v>0.18510106076397426</v>
      </c>
      <c r="M13" s="39"/>
    </row>
    <row r="14" spans="1:15" x14ac:dyDescent="0.25">
      <c r="A14" s="114"/>
      <c r="B14" s="26" t="s">
        <v>5</v>
      </c>
      <c r="C14" s="27">
        <v>2726.1150170000001</v>
      </c>
      <c r="D14" s="27">
        <v>2676.5799480000001</v>
      </c>
      <c r="E14" s="17">
        <v>-1.8170571927853474</v>
      </c>
      <c r="F14" s="35"/>
      <c r="G14" s="36"/>
      <c r="H14" s="36"/>
      <c r="I14" s="36"/>
      <c r="J14" s="36"/>
      <c r="K14" s="36"/>
      <c r="L14" s="39"/>
      <c r="M14" s="36"/>
    </row>
    <row r="15" spans="1:15" ht="14" x14ac:dyDescent="0.3">
      <c r="A15" s="114"/>
      <c r="B15" s="18" t="s">
        <v>6</v>
      </c>
      <c r="C15" s="19">
        <v>7489.3380809999999</v>
      </c>
      <c r="D15" s="46">
        <v>7939.0249000000003</v>
      </c>
      <c r="E15" s="41">
        <v>6.0043599866432578</v>
      </c>
      <c r="F15" s="47">
        <f>D15/D6*100</f>
        <v>11.609394338848631</v>
      </c>
      <c r="G15" s="36"/>
      <c r="H15" s="36"/>
      <c r="I15" s="36"/>
      <c r="J15" s="36"/>
      <c r="K15" s="37"/>
      <c r="L15" s="66" t="s">
        <v>43</v>
      </c>
      <c r="M15" s="36"/>
    </row>
    <row r="16" spans="1:15" ht="15.5" x14ac:dyDescent="0.35">
      <c r="A16" s="117" t="s">
        <v>10</v>
      </c>
      <c r="B16" s="26" t="s">
        <v>4</v>
      </c>
      <c r="C16" s="27">
        <v>7.9225209999999997</v>
      </c>
      <c r="D16" s="27">
        <v>10.273769</v>
      </c>
      <c r="E16" s="30">
        <v>29.678027991342653</v>
      </c>
      <c r="H16" s="42" t="s">
        <v>31</v>
      </c>
      <c r="I16" s="53"/>
      <c r="J16" s="54">
        <f>D12/1000</f>
        <v>48.212281353999998</v>
      </c>
      <c r="L16" s="67">
        <f>(D15/'[3]Table 4'!$D$15)-1</f>
        <v>8.9477823521339372E-2</v>
      </c>
    </row>
    <row r="17" spans="1:12" ht="15.5" x14ac:dyDescent="0.35">
      <c r="A17" s="117"/>
      <c r="B17" s="26" t="s">
        <v>5</v>
      </c>
      <c r="C17" s="27">
        <v>1005.8470150000001</v>
      </c>
      <c r="D17" s="27">
        <v>1065.8292710000001</v>
      </c>
      <c r="E17" s="30">
        <v>5.9633577577401269</v>
      </c>
      <c r="H17" s="42" t="s">
        <v>32</v>
      </c>
      <c r="I17" s="53"/>
      <c r="J17" s="54">
        <f>D15/1000</f>
        <v>7.9390249000000006</v>
      </c>
    </row>
    <row r="18" spans="1:12" ht="12.65" customHeight="1" x14ac:dyDescent="0.35">
      <c r="A18" s="117"/>
      <c r="B18" s="18" t="s">
        <v>6</v>
      </c>
      <c r="C18" s="19">
        <v>1013.769536</v>
      </c>
      <c r="D18" s="19">
        <v>1076.10304</v>
      </c>
      <c r="E18" s="20">
        <v>6.1486858488515486</v>
      </c>
      <c r="H18" s="42" t="s">
        <v>34</v>
      </c>
      <c r="I18" s="54">
        <f>D21/1000</f>
        <v>7.5586235689999999</v>
      </c>
      <c r="J18" s="53"/>
    </row>
    <row r="19" spans="1:12" ht="15.5" x14ac:dyDescent="0.35">
      <c r="A19" s="117" t="s">
        <v>11</v>
      </c>
      <c r="B19" s="26" t="s">
        <v>4</v>
      </c>
      <c r="C19" s="27">
        <v>3065.12565</v>
      </c>
      <c r="D19" s="27">
        <v>4212.2849150000002</v>
      </c>
      <c r="E19" s="17">
        <v>37.426174192891573</v>
      </c>
      <c r="H19" s="42" t="s">
        <v>35</v>
      </c>
      <c r="I19" s="53"/>
      <c r="J19" s="54">
        <f>D24/1000</f>
        <v>1.7898635440000001</v>
      </c>
    </row>
    <row r="20" spans="1:12" ht="15.5" x14ac:dyDescent="0.35">
      <c r="A20" s="117"/>
      <c r="B20" s="26" t="s">
        <v>5</v>
      </c>
      <c r="C20" s="27">
        <v>2809.3508240000001</v>
      </c>
      <c r="D20" s="27">
        <v>3346.3386540000001</v>
      </c>
      <c r="E20" s="17">
        <v>19.114303041562746</v>
      </c>
      <c r="H20" s="42" t="s">
        <v>33</v>
      </c>
      <c r="I20" s="54">
        <f>D18/1000</f>
        <v>1.07610304</v>
      </c>
      <c r="J20" s="53"/>
    </row>
    <row r="21" spans="1:12" ht="14.15" customHeight="1" x14ac:dyDescent="0.25">
      <c r="A21" s="117"/>
      <c r="B21" s="18" t="s">
        <v>6</v>
      </c>
      <c r="C21" s="19">
        <v>5874.4764740000001</v>
      </c>
      <c r="D21" s="19">
        <v>7558.6235690000003</v>
      </c>
      <c r="E21" s="20">
        <v>28.668888239725039</v>
      </c>
    </row>
    <row r="22" spans="1:12" ht="15.5" x14ac:dyDescent="0.25">
      <c r="A22" s="117" t="s">
        <v>12</v>
      </c>
      <c r="B22" s="26" t="s">
        <v>4</v>
      </c>
      <c r="C22" s="27">
        <v>646.01000299999998</v>
      </c>
      <c r="D22" s="27">
        <v>759.89691300000004</v>
      </c>
      <c r="E22" s="30">
        <v>17.629279650643429</v>
      </c>
      <c r="J22" s="42"/>
    </row>
    <row r="23" spans="1:12" ht="15.5" x14ac:dyDescent="0.35">
      <c r="A23" s="117"/>
      <c r="B23" s="26" t="s">
        <v>5</v>
      </c>
      <c r="C23" s="27">
        <v>1043.427508</v>
      </c>
      <c r="D23" s="27">
        <v>1029.966631</v>
      </c>
      <c r="E23" s="30">
        <v>-1.2900634588215207</v>
      </c>
      <c r="K23" s="43"/>
      <c r="L23"/>
    </row>
    <row r="24" spans="1:12" x14ac:dyDescent="0.25">
      <c r="A24" s="117"/>
      <c r="B24" s="18" t="s">
        <v>6</v>
      </c>
      <c r="C24" s="19">
        <v>1689.4375110000001</v>
      </c>
      <c r="D24" s="19">
        <v>1789.863544</v>
      </c>
      <c r="E24" s="20">
        <v>5.9443472958379218</v>
      </c>
    </row>
    <row r="25" spans="1:12" ht="34.4" customHeight="1" x14ac:dyDescent="0.25">
      <c r="A25" s="119" t="s">
        <v>0</v>
      </c>
      <c r="B25" s="119"/>
      <c r="C25" s="119"/>
      <c r="D25" s="119"/>
      <c r="E25" s="119"/>
    </row>
    <row r="26" spans="1:12" ht="104.15" customHeight="1" x14ac:dyDescent="0.25">
      <c r="A26" s="120" t="s">
        <v>40</v>
      </c>
      <c r="B26" s="120"/>
      <c r="C26" s="120"/>
      <c r="D26" s="120"/>
      <c r="E26" s="120"/>
    </row>
    <row r="27" spans="1:12" x14ac:dyDescent="0.25">
      <c r="A27" s="32"/>
      <c r="B27" s="32"/>
      <c r="C27" s="33"/>
      <c r="D27" s="33"/>
      <c r="E27" s="33"/>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Fig1, Infographic</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2022-12-06T22:20:39Z</dcterms:modified>
</cp:coreProperties>
</file>