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M:\External Affairs\Press\Scheduled releases\Airline Finances Releases\Releases 2022\4Q 2022\"/>
    </mc:Choice>
  </mc:AlternateContent>
  <xr:revisionPtr revIDLastSave="0" documentId="13_ncr:1_{9497404E-7FF7-43F6-81FE-0F5E8FF18C6B}" xr6:coauthVersionLast="47" xr6:coauthVersionMax="47" xr10:uidLastSave="{00000000-0000-0000-0000-000000000000}"/>
  <bookViews>
    <workbookView xWindow="-110" yWindow="-110" windowWidth="19420" windowHeight="10420" tabRatio="864" xr2:uid="{00000000-000D-0000-FFFF-FFFF00000000}"/>
  </bookViews>
  <sheets>
    <sheet name="Table 1" sheetId="38" r:id="rId1"/>
    <sheet name="Table 2" sheetId="37" r:id="rId2"/>
    <sheet name="Table 3" sheetId="36" r:id="rId3"/>
    <sheet name="Table 4" sheetId="35" r:id="rId4"/>
    <sheet name="Table 5" sheetId="34" r:id="rId5"/>
    <sheet name="Table 6" sheetId="33" r:id="rId6"/>
    <sheet name="Table 7" sheetId="27" r:id="rId7"/>
    <sheet name="Table 8" sheetId="28" r:id="rId8"/>
    <sheet name="Table 9" sheetId="29" r:id="rId9"/>
    <sheet name="Table 10" sheetId="30" r:id="rId10"/>
    <sheet name="Table 11" sheetId="31" r:id="rId11"/>
    <sheet name="Table 12" sheetId="32" r:id="rId12"/>
  </sheets>
  <definedNames>
    <definedName name="_xlnm.Print_Area" localSheetId="9">'Table 10'!$A$1:$F$39</definedName>
    <definedName name="_xlnm.Print_Area" localSheetId="10">'Table 11'!$A$1:$F$39</definedName>
    <definedName name="_xlnm.Print_Area" localSheetId="11">'Table 12'!$A$1:$F$39</definedName>
    <definedName name="_xlnm.Print_Area" localSheetId="6">'Table 7'!$A$1:$H$15</definedName>
    <definedName name="_xlnm.Print_Area" localSheetId="7">'Table 8'!$A$1:$H$15</definedName>
    <definedName name="_xlnm.Print_Area" localSheetId="8">'Table 9'!$A$1:$H$15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31" l="1"/>
  <c r="G13" i="36"/>
  <c r="G12" i="36"/>
  <c r="G11" i="36"/>
  <c r="G10" i="36"/>
  <c r="G9" i="36"/>
  <c r="G8" i="36"/>
  <c r="G7" i="36"/>
  <c r="G6" i="36"/>
  <c r="G13" i="37"/>
  <c r="G12" i="37"/>
  <c r="G11" i="37"/>
  <c r="G10" i="37"/>
  <c r="G9" i="37"/>
  <c r="G8" i="37"/>
  <c r="G7" i="37"/>
  <c r="G6" i="37"/>
  <c r="G13" i="38"/>
  <c r="G12" i="38"/>
  <c r="G11" i="38"/>
  <c r="G10" i="38"/>
  <c r="G9" i="38"/>
  <c r="G8" i="38"/>
  <c r="G7" i="38"/>
  <c r="G6" i="38"/>
  <c r="B24" i="32"/>
  <c r="B27" i="32" s="1"/>
  <c r="B30" i="32" s="1"/>
  <c r="B31" i="32" s="1"/>
  <c r="B24" i="35"/>
  <c r="B25" i="35" s="1"/>
  <c r="B24" i="34"/>
  <c r="B27" i="34" s="1"/>
  <c r="B24" i="33"/>
  <c r="B25" i="33" s="1"/>
  <c r="B24" i="30"/>
  <c r="B25" i="30" s="1"/>
  <c r="B24" i="31"/>
  <c r="B27" i="31" s="1"/>
  <c r="B30" i="31" s="1"/>
  <c r="B25" i="31"/>
  <c r="B27" i="30"/>
  <c r="B30" i="30" s="1"/>
  <c r="B27" i="35"/>
  <c r="B25" i="32" l="1"/>
  <c r="B27" i="33"/>
  <c r="B30" i="33" s="1"/>
  <c r="B25" i="34"/>
  <c r="B30" i="35"/>
  <c r="B30" i="34"/>
  <c r="B31" i="34" s="1"/>
  <c r="B31" i="30"/>
  <c r="B31" i="35"/>
  <c r="G5" i="36"/>
  <c r="G5" i="37"/>
  <c r="G5" i="38"/>
  <c r="C24" i="30" l="1"/>
  <c r="C27" i="30" s="1"/>
  <c r="C24" i="32"/>
  <c r="C24" i="31"/>
  <c r="C24" i="35"/>
  <c r="C27" i="35" s="1"/>
  <c r="C24" i="33"/>
  <c r="C27" i="33" s="1"/>
  <c r="C24" i="34"/>
  <c r="C27" i="34" s="1"/>
  <c r="C30" i="30" l="1"/>
  <c r="C30" i="33"/>
  <c r="C31" i="33" s="1"/>
  <c r="C30" i="34"/>
  <c r="C31" i="34" s="1"/>
  <c r="C30" i="35"/>
  <c r="C27" i="32"/>
  <c r="C27" i="31"/>
  <c r="C25" i="35"/>
  <c r="C25" i="34"/>
  <c r="C25" i="33"/>
  <c r="C31" i="35" l="1"/>
  <c r="C30" i="32"/>
  <c r="C30" i="31"/>
  <c r="C25" i="30"/>
  <c r="C31" i="30"/>
  <c r="C25" i="31"/>
  <c r="C25" i="32"/>
  <c r="C31" i="32" l="1"/>
  <c r="C31" i="31"/>
  <c r="E30" i="35"/>
  <c r="D30" i="35"/>
  <c r="D29" i="35"/>
  <c r="E28" i="35"/>
  <c r="D28" i="35"/>
  <c r="E27" i="35"/>
  <c r="D27" i="35"/>
  <c r="E26" i="35"/>
  <c r="D26" i="35"/>
  <c r="E24" i="35"/>
  <c r="D24" i="35"/>
  <c r="D22" i="35"/>
  <c r="F21" i="35"/>
  <c r="E21" i="35"/>
  <c r="D21" i="35"/>
  <c r="E20" i="35"/>
  <c r="D20" i="35"/>
  <c r="F19" i="35"/>
  <c r="E19" i="35"/>
  <c r="D19" i="35"/>
  <c r="E18" i="35"/>
  <c r="D18" i="35"/>
  <c r="F17" i="35"/>
  <c r="E17" i="35"/>
  <c r="D17" i="35"/>
  <c r="E16" i="35"/>
  <c r="D16" i="35"/>
  <c r="F15" i="35"/>
  <c r="E15" i="35"/>
  <c r="D15" i="35"/>
  <c r="E14" i="35"/>
  <c r="D14" i="35"/>
  <c r="F11" i="35"/>
  <c r="E11" i="35"/>
  <c r="D11" i="35"/>
  <c r="F10" i="35"/>
  <c r="E10" i="35"/>
  <c r="D10" i="35"/>
  <c r="F9" i="35"/>
  <c r="E9" i="35"/>
  <c r="D9" i="35"/>
  <c r="F8" i="35"/>
  <c r="E8" i="35"/>
  <c r="D8" i="35"/>
  <c r="F7" i="35"/>
  <c r="E7" i="35"/>
  <c r="D7" i="35"/>
  <c r="F6" i="35"/>
  <c r="E6" i="35"/>
  <c r="D6" i="35"/>
  <c r="E30" i="34"/>
  <c r="D30" i="34"/>
  <c r="D29" i="34"/>
  <c r="E28" i="34"/>
  <c r="D28" i="34"/>
  <c r="E27" i="34"/>
  <c r="D27" i="34"/>
  <c r="E26" i="34"/>
  <c r="D26" i="34"/>
  <c r="E24" i="34"/>
  <c r="D24" i="34"/>
  <c r="D22" i="34"/>
  <c r="F21" i="34"/>
  <c r="E21" i="34"/>
  <c r="D21" i="34"/>
  <c r="E20" i="34"/>
  <c r="D20" i="34"/>
  <c r="F19" i="34"/>
  <c r="E19" i="34"/>
  <c r="D19" i="34"/>
  <c r="E18" i="34"/>
  <c r="D18" i="34"/>
  <c r="F17" i="34"/>
  <c r="E17" i="34"/>
  <c r="D17" i="34"/>
  <c r="E16" i="34"/>
  <c r="D16" i="34"/>
  <c r="F15" i="34"/>
  <c r="E15" i="34"/>
  <c r="D15" i="34"/>
  <c r="E14" i="34"/>
  <c r="D14" i="34"/>
  <c r="F11" i="34"/>
  <c r="E11" i="34"/>
  <c r="D11" i="34"/>
  <c r="F10" i="34"/>
  <c r="E10" i="34"/>
  <c r="D10" i="34"/>
  <c r="F9" i="34"/>
  <c r="E9" i="34"/>
  <c r="D9" i="34"/>
  <c r="F8" i="34"/>
  <c r="E8" i="34"/>
  <c r="D8" i="34"/>
  <c r="F7" i="34"/>
  <c r="E7" i="34"/>
  <c r="D7" i="34"/>
  <c r="F6" i="34"/>
  <c r="E6" i="34"/>
  <c r="D6" i="34"/>
  <c r="E30" i="33"/>
  <c r="D30" i="33"/>
  <c r="D29" i="33"/>
  <c r="E28" i="33"/>
  <c r="D28" i="33"/>
  <c r="E27" i="33"/>
  <c r="D27" i="33"/>
  <c r="E26" i="33"/>
  <c r="D26" i="33"/>
  <c r="E24" i="33"/>
  <c r="D24" i="33"/>
  <c r="E22" i="33"/>
  <c r="D22" i="33"/>
  <c r="F21" i="33"/>
  <c r="E21" i="33"/>
  <c r="D21" i="33"/>
  <c r="F20" i="33"/>
  <c r="E20" i="33"/>
  <c r="D20" i="33"/>
  <c r="F19" i="33"/>
  <c r="E19" i="33"/>
  <c r="D19" i="33"/>
  <c r="F18" i="33"/>
  <c r="E18" i="33"/>
  <c r="D18" i="33"/>
  <c r="F17" i="33"/>
  <c r="E17" i="33"/>
  <c r="D17" i="33"/>
  <c r="F16" i="33"/>
  <c r="E16" i="33"/>
  <c r="D16" i="33"/>
  <c r="F15" i="33"/>
  <c r="E15" i="33"/>
  <c r="D15" i="33"/>
  <c r="F14" i="33"/>
  <c r="E14" i="33"/>
  <c r="D14" i="33"/>
  <c r="D12" i="33"/>
  <c r="F11" i="33"/>
  <c r="E11" i="33"/>
  <c r="D11" i="33"/>
  <c r="E10" i="33"/>
  <c r="D10" i="33"/>
  <c r="F9" i="33"/>
  <c r="E9" i="33"/>
  <c r="D9" i="33"/>
  <c r="E8" i="33"/>
  <c r="D8" i="33"/>
  <c r="F7" i="33"/>
  <c r="E7" i="33"/>
  <c r="D7" i="33"/>
  <c r="E6" i="33"/>
  <c r="D6" i="33"/>
  <c r="F22" i="33" l="1"/>
  <c r="F12" i="34"/>
  <c r="F12" i="35"/>
  <c r="D31" i="35"/>
  <c r="D12" i="35"/>
  <c r="E22" i="35"/>
  <c r="E12" i="35"/>
  <c r="F14" i="35"/>
  <c r="F16" i="35"/>
  <c r="F18" i="35"/>
  <c r="F20" i="35"/>
  <c r="D25" i="35"/>
  <c r="D31" i="34"/>
  <c r="D12" i="34"/>
  <c r="E22" i="34"/>
  <c r="E12" i="34"/>
  <c r="F14" i="34"/>
  <c r="F16" i="34"/>
  <c r="F18" i="34"/>
  <c r="F20" i="34"/>
  <c r="D25" i="34"/>
  <c r="E12" i="33"/>
  <c r="D25" i="33"/>
  <c r="D31" i="33"/>
  <c r="F6" i="33"/>
  <c r="F8" i="33"/>
  <c r="F10" i="33"/>
  <c r="F22" i="35" l="1"/>
  <c r="F22" i="34"/>
  <c r="F12" i="33"/>
  <c r="E30" i="32" l="1"/>
  <c r="D30" i="32"/>
  <c r="D29" i="32"/>
  <c r="E28" i="32"/>
  <c r="D28" i="32"/>
  <c r="E27" i="32"/>
  <c r="D27" i="32"/>
  <c r="E26" i="32"/>
  <c r="D26" i="32"/>
  <c r="E24" i="32"/>
  <c r="D24" i="32"/>
  <c r="E30" i="31"/>
  <c r="D30" i="31"/>
  <c r="D29" i="31"/>
  <c r="E28" i="31"/>
  <c r="D28" i="31"/>
  <c r="E27" i="31"/>
  <c r="D27" i="31"/>
  <c r="E26" i="31"/>
  <c r="D26" i="31"/>
  <c r="E24" i="31"/>
  <c r="D24" i="31"/>
  <c r="E30" i="30"/>
  <c r="D30" i="30"/>
  <c r="D29" i="30"/>
  <c r="E28" i="30"/>
  <c r="D28" i="30"/>
  <c r="E27" i="30"/>
  <c r="D27" i="30"/>
  <c r="E26" i="30"/>
  <c r="D26" i="30"/>
  <c r="E24" i="30"/>
  <c r="D24" i="30"/>
  <c r="E21" i="30" l="1"/>
  <c r="D21" i="30"/>
  <c r="E20" i="30"/>
  <c r="D20" i="30"/>
  <c r="E19" i="30"/>
  <c r="D19" i="30"/>
  <c r="E18" i="30"/>
  <c r="D18" i="30"/>
  <c r="E17" i="30"/>
  <c r="D17" i="30"/>
  <c r="E16" i="30"/>
  <c r="D16" i="30"/>
  <c r="E15" i="30"/>
  <c r="D15" i="30"/>
  <c r="E14" i="30"/>
  <c r="D14" i="30"/>
  <c r="E11" i="30"/>
  <c r="D11" i="30"/>
  <c r="E10" i="30"/>
  <c r="D10" i="30"/>
  <c r="E9" i="30"/>
  <c r="D9" i="30"/>
  <c r="E8" i="30"/>
  <c r="D8" i="30"/>
  <c r="E7" i="30"/>
  <c r="D7" i="30"/>
  <c r="E6" i="30"/>
  <c r="D6" i="30"/>
  <c r="F21" i="31"/>
  <c r="E21" i="31"/>
  <c r="D21" i="31"/>
  <c r="E20" i="31"/>
  <c r="D20" i="31"/>
  <c r="E19" i="31"/>
  <c r="D19" i="31"/>
  <c r="E18" i="31"/>
  <c r="D18" i="31"/>
  <c r="E17" i="31"/>
  <c r="D17" i="31"/>
  <c r="E16" i="31"/>
  <c r="D16" i="31"/>
  <c r="E15" i="31"/>
  <c r="D15" i="31"/>
  <c r="E14" i="31"/>
  <c r="D14" i="31"/>
  <c r="E11" i="31"/>
  <c r="D11" i="31"/>
  <c r="E10" i="31"/>
  <c r="D10" i="31"/>
  <c r="E9" i="31"/>
  <c r="D9" i="31"/>
  <c r="E8" i="31"/>
  <c r="D8" i="31"/>
  <c r="E7" i="31"/>
  <c r="D7" i="31"/>
  <c r="E6" i="31"/>
  <c r="D6" i="31"/>
  <c r="F15" i="31" l="1"/>
  <c r="F17" i="31"/>
  <c r="F8" i="31"/>
  <c r="F11" i="31"/>
  <c r="D31" i="31"/>
  <c r="F6" i="31"/>
  <c r="F9" i="31"/>
  <c r="F7" i="31"/>
  <c r="F10" i="31"/>
  <c r="F7" i="30"/>
  <c r="F11" i="30"/>
  <c r="E22" i="30"/>
  <c r="D31" i="30"/>
  <c r="F20" i="30"/>
  <c r="F21" i="30"/>
  <c r="F19" i="30"/>
  <c r="F14" i="30"/>
  <c r="F17" i="30"/>
  <c r="D22" i="31"/>
  <c r="F15" i="30"/>
  <c r="F19" i="31"/>
  <c r="F18" i="30"/>
  <c r="F9" i="30"/>
  <c r="F16" i="30"/>
  <c r="D22" i="30"/>
  <c r="E12" i="30"/>
  <c r="D25" i="30"/>
  <c r="F6" i="30"/>
  <c r="F8" i="30"/>
  <c r="F10" i="30"/>
  <c r="D12" i="30"/>
  <c r="D12" i="31"/>
  <c r="E22" i="31"/>
  <c r="D25" i="31"/>
  <c r="E12" i="31"/>
  <c r="F14" i="31"/>
  <c r="F16" i="31"/>
  <c r="F18" i="31"/>
  <c r="F20" i="31"/>
  <c r="F22" i="31" l="1"/>
  <c r="F12" i="31"/>
  <c r="F22" i="30"/>
  <c r="F12" i="30"/>
  <c r="G5" i="27"/>
  <c r="F21" i="32" l="1"/>
  <c r="E21" i="32"/>
  <c r="D21" i="32"/>
  <c r="F20" i="32"/>
  <c r="E20" i="32"/>
  <c r="D20" i="32"/>
  <c r="E19" i="32"/>
  <c r="D19" i="32"/>
  <c r="E18" i="32"/>
  <c r="D18" i="32"/>
  <c r="E17" i="32"/>
  <c r="D17" i="32"/>
  <c r="E16" i="32"/>
  <c r="D16" i="32"/>
  <c r="F15" i="32"/>
  <c r="E15" i="32"/>
  <c r="D15" i="32"/>
  <c r="E14" i="32"/>
  <c r="D14" i="32"/>
  <c r="F6" i="32"/>
  <c r="E11" i="32"/>
  <c r="D11" i="32"/>
  <c r="E10" i="32"/>
  <c r="D10" i="32"/>
  <c r="E9" i="32"/>
  <c r="D9" i="32"/>
  <c r="E8" i="32"/>
  <c r="D8" i="32"/>
  <c r="E7" i="32"/>
  <c r="D7" i="32"/>
  <c r="E6" i="32"/>
  <c r="D6" i="32"/>
  <c r="F18" i="32" l="1"/>
  <c r="F14" i="32"/>
  <c r="F16" i="32"/>
  <c r="F19" i="32"/>
  <c r="E22" i="32"/>
  <c r="F9" i="32"/>
  <c r="F10" i="32"/>
  <c r="F8" i="32"/>
  <c r="F11" i="32"/>
  <c r="D22" i="32"/>
  <c r="D31" i="32"/>
  <c r="D12" i="32"/>
  <c r="F7" i="32"/>
  <c r="E12" i="32"/>
  <c r="F17" i="32"/>
  <c r="F22" i="32" l="1"/>
  <c r="F12" i="32"/>
  <c r="D25" i="32"/>
  <c r="G13" i="29" l="1"/>
  <c r="G12" i="29"/>
  <c r="G11" i="29"/>
  <c r="G10" i="29"/>
  <c r="G9" i="29"/>
  <c r="G8" i="29"/>
  <c r="G7" i="29"/>
  <c r="G6" i="29"/>
  <c r="G5" i="29"/>
  <c r="G13" i="28"/>
  <c r="G12" i="28"/>
  <c r="G11" i="28"/>
  <c r="G10" i="28"/>
  <c r="G9" i="28"/>
  <c r="G8" i="28"/>
  <c r="G7" i="28"/>
  <c r="G6" i="28"/>
  <c r="G5" i="28"/>
  <c r="G13" i="27"/>
  <c r="G12" i="27"/>
  <c r="G11" i="27"/>
  <c r="G10" i="27"/>
  <c r="G9" i="27"/>
  <c r="G8" i="27"/>
  <c r="G7" i="27"/>
  <c r="G6" i="27"/>
</calcChain>
</file>

<file path=xl/sharedStrings.xml><?xml version="1.0" encoding="utf-8"?>
<sst xmlns="http://schemas.openxmlformats.org/spreadsheetml/2006/main" count="425" uniqueCount="83">
  <si>
    <t>Net Income</t>
  </si>
  <si>
    <t>Operating Profit/Loss</t>
  </si>
  <si>
    <t>Operating Revenue</t>
  </si>
  <si>
    <t>Operating Expenses</t>
  </si>
  <si>
    <t>Source: Bureau of Transportation Statistics, Form 41; Schedules P1.2 and P6</t>
  </si>
  <si>
    <t>Operating Revenue*</t>
  </si>
  <si>
    <t xml:space="preserve">     Fares</t>
  </si>
  <si>
    <t xml:space="preserve">     Baggage Fees</t>
  </si>
  <si>
    <t xml:space="preserve">     Reservation Change Fees</t>
  </si>
  <si>
    <t xml:space="preserve">     Fuel </t>
  </si>
  <si>
    <t xml:space="preserve">     Labor</t>
  </si>
  <si>
    <t>Change</t>
  </si>
  <si>
    <t>Cargo</t>
  </si>
  <si>
    <t>Baggage</t>
  </si>
  <si>
    <t>Reservation Changes</t>
  </si>
  <si>
    <t>Operating Expense</t>
  </si>
  <si>
    <t>Fuel</t>
  </si>
  <si>
    <t>Labor</t>
  </si>
  <si>
    <t>Rentals</t>
  </si>
  <si>
    <t>Depreciation &amp; Amortization</t>
  </si>
  <si>
    <t>Landing Fees</t>
  </si>
  <si>
    <t>Maintenance Materials</t>
  </si>
  <si>
    <t>Total Operating Expense</t>
  </si>
  <si>
    <t>Operating Profit</t>
  </si>
  <si>
    <t>Pre-Tax Income</t>
  </si>
  <si>
    <t>Profits or Losses</t>
  </si>
  <si>
    <t>Transport-Related*</t>
  </si>
  <si>
    <t>Other**</t>
  </si>
  <si>
    <t xml:space="preserve">* Transport-Related is revenue/expenses from services which grow from and are incidental to the air transportation services performed by the air carrier. Examples are in-flight onboard sales (food, liquor, pillows, etc), code share revenues, revenues and expenses from associated businesses (aircraft maintenance, fuel sales, restaurants, vending machines, etc).  </t>
  </si>
  <si>
    <t>(millions of dollars)</t>
  </si>
  <si>
    <t>** Other revenue includes miscellaneous operating revenue (including pet transportation, sale of frequent flyer award miles to airline business partners and standby passenger fees) and public service revenues subsidy.</t>
  </si>
  <si>
    <t>N/A</t>
  </si>
  <si>
    <t>Passenger Fares (scheduled/charter)</t>
  </si>
  <si>
    <t>Income Tax Benefit/(Expense)</t>
  </si>
  <si>
    <t>Other Income/(Expense)</t>
  </si>
  <si>
    <t>Domestic Operations</t>
  </si>
  <si>
    <t>International Operations</t>
  </si>
  <si>
    <r>
      <t>Total Operating Revenue</t>
    </r>
    <r>
      <rPr>
        <sz val="10"/>
        <color theme="1"/>
        <rFont val="Arial"/>
        <family val="2"/>
      </rPr>
      <t>***</t>
    </r>
  </si>
  <si>
    <t>Other****</t>
  </si>
  <si>
    <t>Operating Margin# (%)</t>
  </si>
  <si>
    <t>Nonoperating Income/(Expense)##</t>
  </si>
  <si>
    <t>Net Margin### (%)</t>
  </si>
  <si>
    <t xml:space="preserve">**** Other expense includes purchase of materials such as passenger food and other materials; and purchase of services such as advertising, communication, insurance, outside flight equipment maintenance, traffic commissions and other services. </t>
  </si>
  <si>
    <t># Operating margin is the operating profit or loss as a percentage of operating revenue</t>
  </si>
  <si>
    <t>## Nonoperating Income and Expense includes interest on long-term debt and capital leases, other interest expense, foreign exchange gains and losses, capital gains and losses and other income and expenses.</t>
  </si>
  <si>
    <t>### Net margin is the net income or loss as a percentage of operating revenue.</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</si>
  <si>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</si>
  <si>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</si>
  <si>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Based on U.S. Department of Transportation accounting standards, Total Operating Revenues are overstated by code share revenues which are included in both the mainline Transport-Related Revenues and the code share Passenger Revenue. Code share revenues are expensed out in the mainline Transport-Related Expense to allow a true Operating Profit(Loss). This reporting may understate all components of operating revenue, including Passenger Revenue, as a percentage of Total Operating Revenue.</t>
  </si>
  <si>
    <r>
      <t>Table 7.</t>
    </r>
    <r>
      <rPr>
        <b/>
        <sz val="10"/>
        <color rgb="FF00B050"/>
        <rFont val="Arial"/>
        <family val="2"/>
      </rPr>
      <t xml:space="preserve"> </t>
    </r>
    <r>
      <rPr>
        <b/>
        <sz val="10"/>
        <color theme="1"/>
        <rFont val="Arial"/>
        <family val="2"/>
      </rPr>
      <t>Quarterly U.S. Scheduled Service Passenger Airlines Financial Reports</t>
    </r>
  </si>
  <si>
    <t>Table 8. Domestic Quarterly U.S. Scheduled Service Passenger Airlines Financial Reports</t>
  </si>
  <si>
    <t>Table 9. International Quarterly U.S. Scheduled Service Passenger Airlines Financial Reports</t>
  </si>
  <si>
    <r>
      <t>Table 10.</t>
    </r>
    <r>
      <rPr>
        <b/>
        <sz val="10"/>
        <color rgb="FF00B050"/>
        <rFont val="Arial"/>
        <family val="2"/>
      </rPr>
      <t xml:space="preserve"> </t>
    </r>
    <r>
      <rPr>
        <b/>
        <sz val="10"/>
        <rFont val="Arial"/>
        <family val="2"/>
      </rPr>
      <t>Quarterly U.S. Scheduled Passenger Airlines Revenue, Expenses and Profits</t>
    </r>
  </si>
  <si>
    <t>Table 11. Domestic Quarterly U.S. Scheduled Passenger Airlines Revenue, Expenses and Profits</t>
  </si>
  <si>
    <t>Table 6. Jan-Dec U.S. Scheduled International Passenger Airlines Revenue, Expenses and Profits</t>
  </si>
  <si>
    <t>Source: Bureau of Transportation Statistics, Form 41; Schedules P1.2 http://www.transtats.bts.gov/Fields.asp?Table_ID=295 and P6 http://www.transtats.bts.gov/Fields.asp?Table_ID=291</t>
  </si>
  <si>
    <t>Table 5. Jan-Dec U.S. Scheduled Domestic Passenger Airlines Revenue, Expenses and Profits</t>
  </si>
  <si>
    <t>Table 4. Jan-Dec U.S. Scheduled Passenger Airlines Revenue, Expenses and Profits</t>
  </si>
  <si>
    <t>Table 3. International Annual U.S. Scheduled Service Passenger Airlines Financial Reports</t>
  </si>
  <si>
    <t>(Millions of dollars)</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</si>
  <si>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</si>
  <si>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Table 2. Domestic Annual U.S. Scheduled Service Passenger Airlines Financial Reports</t>
  </si>
  <si>
    <t>Table 1. Annual U.S. Scheduled Service Passenger Airlines Financial Reports</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</si>
  <si>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the belly of aircraft.  4)  Mail revenue from transporting mail in the belly of aircraft.  See the P1.2 database http://www.transtats.bts.gov/Fields.asp?Table_ID=295.</t>
  </si>
  <si>
    <t>Table 12. International Quarterly U.S. Scheduled Passenger Airlines Revenue, Expenses and Profits</t>
  </si>
  <si>
    <t>Jan-Dec 2021</t>
  </si>
  <si>
    <t>4Q                 2021</t>
  </si>
  <si>
    <t>4Q 2021</t>
  </si>
  <si>
    <t>Dollar Change           ($ in Millions)         2021-2022</t>
  </si>
  <si>
    <t>Jan-Dec 2022</t>
  </si>
  <si>
    <t>2021-2022 % Change</t>
  </si>
  <si>
    <t>% of YTD 2022 Revenue or Expense Total</t>
  </si>
  <si>
    <t>1Q                 2022</t>
  </si>
  <si>
    <t>2Q                 2022</t>
  </si>
  <si>
    <t>3Q                 2022</t>
  </si>
  <si>
    <t>4Q                 2022</t>
  </si>
  <si>
    <t>Dollar Change          4Q2021-4Q2022</t>
  </si>
  <si>
    <t>4Q 2022</t>
  </si>
  <si>
    <t>% of 4Q 2022 Revenue or Expense Total</t>
  </si>
  <si>
    <t>Reports from 25 airlines in 2022</t>
  </si>
  <si>
    <t>Reports from 20 airlines in 2022</t>
  </si>
  <si>
    <t>Reports from 25 airlines in 4Q 2022</t>
  </si>
  <si>
    <t>Reports from 20 airlines in 4Q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</si>
</sst>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quot;$&quot;#,##0,,_);[Red]\(&quot;$&quot;#,##0,,\)"/>
    <numFmt numFmtId="167" formatCode="0.0%"/>
  </numFmts>
  <fonts count="1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
      <b/>
      <sz val="10"/>
      <color rgb="FF00B050"/>
      <name val="Arial"/>
      <family val="2"/>
    </font>
    <font>
      <sz val="10"/>
      <color theme="5"/>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0">
    <xf numFmtId="0" fontId="0" fillId="0" borderId="0"/>
    <xf numFmtId="0" fontId="8" fillId="0" borderId="0"/>
    <xf numFmtId="0" fontId="6" fillId="0" borderId="0"/>
    <xf numFmtId="0" fontId="10" fillId="0" borderId="0"/>
    <xf numFmtId="0" fontId="5" fillId="0" borderId="0"/>
    <xf numFmtId="9" fontId="8" fillId="0" borderId="0" applyFont="0" applyFill="0" applyBorder="0" applyAlignment="0" applyProtection="0"/>
    <xf numFmtId="0" fontId="4" fillId="0" borderId="0"/>
    <xf numFmtId="0" fontId="3" fillId="0" borderId="0"/>
    <xf numFmtId="0" fontId="2" fillId="0" borderId="0"/>
    <xf numFmtId="0" fontId="1" fillId="0" borderId="0"/>
  </cellStyleXfs>
  <cellXfs count="89">
    <xf numFmtId="0" fontId="0" fillId="0" borderId="0" xfId="0"/>
    <xf numFmtId="0" fontId="9" fillId="0" borderId="0" xfId="3" applyFont="1"/>
    <xf numFmtId="0" fontId="10" fillId="0" borderId="0" xfId="3" applyAlignment="1">
      <alignment horizontal="left" indent="1"/>
    </xf>
    <xf numFmtId="0" fontId="0" fillId="0" borderId="1" xfId="0" applyBorder="1"/>
    <xf numFmtId="0" fontId="9" fillId="0" borderId="3" xfId="3" applyFont="1" applyBorder="1"/>
    <xf numFmtId="166" fontId="10" fillId="0" borderId="1" xfId="3" applyNumberFormat="1" applyBorder="1"/>
    <xf numFmtId="166" fontId="10" fillId="0" borderId="3" xfId="3" applyNumberFormat="1" applyBorder="1" applyAlignment="1">
      <alignment horizontal="right"/>
    </xf>
    <xf numFmtId="0" fontId="9" fillId="0" borderId="1" xfId="3" applyFont="1" applyBorder="1"/>
    <xf numFmtId="0" fontId="9" fillId="0" borderId="1" xfId="3" applyFont="1" applyBorder="1" applyAlignment="1">
      <alignment horizontal="center"/>
    </xf>
    <xf numFmtId="0" fontId="9" fillId="0" borderId="1" xfId="3" applyFont="1" applyBorder="1" applyAlignment="1">
      <alignment horizontal="center" wrapText="1"/>
    </xf>
    <xf numFmtId="165" fontId="10" fillId="0" borderId="0" xfId="3" applyNumberFormat="1"/>
    <xf numFmtId="165" fontId="9" fillId="0" borderId="0" xfId="3" applyNumberFormat="1" applyFont="1"/>
    <xf numFmtId="165" fontId="9" fillId="0" borderId="1" xfId="3" applyNumberFormat="1" applyFont="1" applyBorder="1" applyAlignment="1">
      <alignment horizontal="right"/>
    </xf>
    <xf numFmtId="166" fontId="10" fillId="0" borderId="3" xfId="3" applyNumberFormat="1" applyBorder="1"/>
    <xf numFmtId="164" fontId="10" fillId="0" borderId="1" xfId="3" applyNumberFormat="1" applyBorder="1"/>
    <xf numFmtId="164" fontId="10" fillId="0" borderId="3" xfId="3" applyNumberFormat="1" applyBorder="1"/>
    <xf numFmtId="164" fontId="10" fillId="0" borderId="0" xfId="3" applyNumberFormat="1" applyBorder="1" applyAlignment="1">
      <alignment horizontal="right"/>
    </xf>
    <xf numFmtId="164" fontId="9" fillId="0" borderId="0" xfId="3" applyNumberFormat="1" applyFont="1" applyBorder="1" applyAlignment="1">
      <alignment horizontal="right"/>
    </xf>
    <xf numFmtId="4" fontId="10" fillId="0" borderId="0" xfId="3" applyNumberFormat="1"/>
    <xf numFmtId="4" fontId="9" fillId="0" borderId="0" xfId="3" applyNumberFormat="1" applyFont="1"/>
    <xf numFmtId="4" fontId="9" fillId="0" borderId="1" xfId="3" applyNumberFormat="1" applyFont="1" applyBorder="1"/>
    <xf numFmtId="0" fontId="8" fillId="0" borderId="0" xfId="3" applyFont="1" applyAlignment="1">
      <alignment horizontal="left" indent="1"/>
    </xf>
    <xf numFmtId="0" fontId="7" fillId="0" borderId="0" xfId="3" applyFont="1"/>
    <xf numFmtId="0" fontId="0" fillId="0" borderId="0" xfId="0"/>
    <xf numFmtId="0" fontId="8" fillId="0" borderId="0" xfId="1"/>
    <xf numFmtId="0" fontId="2" fillId="0" borderId="0" xfId="8"/>
    <xf numFmtId="0" fontId="10" fillId="0" borderId="1" xfId="8" applyFont="1" applyBorder="1"/>
    <xf numFmtId="0" fontId="9" fillId="0" borderId="1" xfId="8" applyFont="1" applyBorder="1" applyAlignment="1">
      <alignment horizontal="center" wrapText="1"/>
    </xf>
    <xf numFmtId="0" fontId="9" fillId="0" borderId="0" xfId="8" applyFont="1" applyAlignment="1">
      <alignment vertical="center"/>
    </xf>
    <xf numFmtId="3" fontId="10" fillId="0" borderId="0" xfId="8" applyNumberFormat="1" applyFont="1"/>
    <xf numFmtId="164" fontId="10" fillId="0" borderId="0" xfId="8" applyNumberFormat="1" applyFont="1"/>
    <xf numFmtId="0" fontId="9" fillId="0" borderId="1" xfId="8" applyFont="1" applyBorder="1" applyAlignment="1">
      <alignment vertical="center"/>
    </xf>
    <xf numFmtId="3" fontId="10" fillId="0" borderId="1" xfId="8" applyNumberFormat="1" applyFont="1" applyBorder="1"/>
    <xf numFmtId="0" fontId="9" fillId="0" borderId="1" xfId="8" applyFont="1" applyBorder="1" applyAlignment="1">
      <alignment horizontal="center"/>
    </xf>
    <xf numFmtId="0" fontId="0" fillId="0" borderId="0" xfId="0" applyAlignment="1"/>
    <xf numFmtId="0" fontId="8" fillId="0" borderId="0" xfId="3" applyFont="1" applyFill="1" applyAlignment="1">
      <alignment horizontal="left" indent="1"/>
    </xf>
    <xf numFmtId="0" fontId="7" fillId="0" borderId="0" xfId="3" applyFont="1" applyFill="1"/>
    <xf numFmtId="0" fontId="9" fillId="0" borderId="0" xfId="3" applyFont="1" applyFill="1"/>
    <xf numFmtId="0" fontId="9" fillId="0" borderId="1" xfId="3" applyFont="1" applyFill="1" applyBorder="1"/>
    <xf numFmtId="0" fontId="12" fillId="0" borderId="0" xfId="0" applyFont="1" applyAlignment="1"/>
    <xf numFmtId="0" fontId="12" fillId="0" borderId="0" xfId="0" applyFont="1"/>
    <xf numFmtId="165" fontId="0" fillId="0" borderId="0" xfId="0" applyNumberFormat="1"/>
    <xf numFmtId="165" fontId="7" fillId="0" borderId="1" xfId="0" applyNumberFormat="1" applyFont="1" applyBorder="1"/>
    <xf numFmtId="3" fontId="10" fillId="0" borderId="0" xfId="3" applyNumberFormat="1" applyFont="1"/>
    <xf numFmtId="3" fontId="2" fillId="0" borderId="0" xfId="8" applyNumberFormat="1"/>
    <xf numFmtId="0" fontId="8" fillId="0" borderId="1" xfId="1" applyBorder="1"/>
    <xf numFmtId="165" fontId="8" fillId="0" borderId="0" xfId="1" applyNumberFormat="1"/>
    <xf numFmtId="165" fontId="7" fillId="0" borderId="1" xfId="1" applyNumberFormat="1" applyFont="1" applyBorder="1"/>
    <xf numFmtId="165" fontId="10" fillId="0" borderId="1" xfId="3" applyNumberFormat="1" applyBorder="1"/>
    <xf numFmtId="4" fontId="10" fillId="0" borderId="1" xfId="3" applyNumberFormat="1" applyBorder="1"/>
    <xf numFmtId="165" fontId="10" fillId="0" borderId="2" xfId="3" applyNumberFormat="1" applyBorder="1"/>
    <xf numFmtId="4" fontId="10" fillId="0" borderId="2" xfId="3" applyNumberFormat="1" applyBorder="1"/>
    <xf numFmtId="165" fontId="9" fillId="0" borderId="2" xfId="3" applyNumberFormat="1" applyFont="1" applyBorder="1"/>
    <xf numFmtId="4" fontId="9" fillId="0" borderId="2" xfId="3" applyNumberFormat="1" applyFont="1" applyBorder="1"/>
    <xf numFmtId="167" fontId="0" fillId="0" borderId="0" xfId="5" applyNumberFormat="1" applyFont="1"/>
    <xf numFmtId="165" fontId="10" fillId="0" borderId="0" xfId="3" applyNumberFormat="1" applyFont="1"/>
    <xf numFmtId="4" fontId="10" fillId="0" borderId="0" xfId="3" applyNumberFormat="1" applyFont="1"/>
    <xf numFmtId="165" fontId="10" fillId="0" borderId="0" xfId="9" applyNumberFormat="1" applyFont="1"/>
    <xf numFmtId="0" fontId="10" fillId="0" borderId="1" xfId="9" applyFont="1" applyBorder="1"/>
    <xf numFmtId="0" fontId="9" fillId="0" borderId="1" xfId="9" applyFont="1" applyBorder="1" applyAlignment="1">
      <alignment horizontal="center" wrapText="1"/>
    </xf>
    <xf numFmtId="0" fontId="9" fillId="0" borderId="0" xfId="9" applyFont="1" applyAlignment="1">
      <alignment vertical="center"/>
    </xf>
    <xf numFmtId="3" fontId="10" fillId="0" borderId="0" xfId="9" applyNumberFormat="1" applyFont="1"/>
    <xf numFmtId="0" fontId="9" fillId="0" borderId="1" xfId="9" applyFont="1" applyBorder="1" applyAlignment="1">
      <alignment vertical="center"/>
    </xf>
    <xf numFmtId="3" fontId="10" fillId="0" borderId="1" xfId="9" applyNumberFormat="1" applyFont="1" applyBorder="1"/>
    <xf numFmtId="3" fontId="8" fillId="0" borderId="0" xfId="1" applyNumberFormat="1"/>
    <xf numFmtId="3" fontId="8" fillId="0" borderId="1" xfId="1" applyNumberFormat="1" applyBorder="1"/>
    <xf numFmtId="0" fontId="9" fillId="0" borderId="0" xfId="9" applyFont="1" applyAlignment="1"/>
    <xf numFmtId="0" fontId="9" fillId="0" borderId="0" xfId="9" applyFont="1" applyAlignment="1">
      <alignment vertical="center"/>
    </xf>
    <xf numFmtId="0" fontId="10" fillId="0" borderId="2" xfId="9" applyFont="1" applyBorder="1"/>
    <xf numFmtId="0" fontId="10" fillId="0" borderId="0" xfId="9" applyFont="1" applyBorder="1"/>
    <xf numFmtId="0" fontId="10" fillId="0" borderId="0" xfId="9" applyFont="1" applyAlignment="1">
      <alignment wrapText="1"/>
    </xf>
    <xf numFmtId="0" fontId="8" fillId="0" borderId="0" xfId="1" applyFont="1" applyAlignment="1">
      <alignment wrapText="1"/>
    </xf>
    <xf numFmtId="0" fontId="7" fillId="0" borderId="0" xfId="1" applyFont="1" applyAlignment="1">
      <alignment wrapText="1"/>
    </xf>
    <xf numFmtId="0" fontId="7" fillId="0" borderId="0" xfId="1" applyFont="1"/>
    <xf numFmtId="0" fontId="7" fillId="0" borderId="0" xfId="1" applyFont="1" applyBorder="1"/>
    <xf numFmtId="0" fontId="10" fillId="0" borderId="2" xfId="3" applyFont="1" applyFill="1" applyBorder="1" applyAlignment="1">
      <alignment wrapText="1"/>
    </xf>
    <xf numFmtId="0" fontId="8" fillId="0" borderId="0" xfId="1" applyAlignment="1">
      <alignment wrapText="1"/>
    </xf>
    <xf numFmtId="0" fontId="9" fillId="0" borderId="0" xfId="8" applyFont="1" applyAlignment="1"/>
    <xf numFmtId="0" fontId="9" fillId="0" borderId="0" xfId="8" applyFont="1" applyAlignment="1">
      <alignment vertical="center"/>
    </xf>
    <xf numFmtId="0" fontId="10" fillId="0" borderId="0" xfId="8" applyFont="1" applyAlignment="1">
      <alignment vertical="center"/>
    </xf>
    <xf numFmtId="0" fontId="10" fillId="0" borderId="2" xfId="8" applyFont="1" applyBorder="1"/>
    <xf numFmtId="0" fontId="10" fillId="0" borderId="0" xfId="8" applyFont="1" applyBorder="1"/>
    <xf numFmtId="0" fontId="10" fillId="0" borderId="0" xfId="8" applyFont="1" applyAlignment="1">
      <alignment wrapText="1"/>
    </xf>
    <xf numFmtId="0" fontId="7" fillId="0" borderId="0" xfId="8" applyFont="1" applyAlignment="1"/>
    <xf numFmtId="0" fontId="8" fillId="0" borderId="0" xfId="0" applyFont="1" applyAlignment="1">
      <alignment wrapText="1"/>
    </xf>
    <xf numFmtId="0" fontId="7" fillId="0" borderId="0" xfId="0" applyFont="1" applyAlignment="1">
      <alignment wrapText="1"/>
    </xf>
    <xf numFmtId="0" fontId="7" fillId="0" borderId="0" xfId="0" applyFont="1"/>
    <xf numFmtId="0" fontId="8" fillId="0" borderId="0" xfId="0" applyFont="1" applyBorder="1"/>
    <xf numFmtId="0" fontId="10" fillId="0" borderId="2" xfId="3" applyFont="1" applyFill="1" applyBorder="1"/>
  </cellXfs>
  <cellStyles count="10">
    <cellStyle name="Normal" xfId="0" builtinId="0"/>
    <cellStyle name="Normal 2" xfId="1" xr:uid="{00000000-0005-0000-0000-000001000000}"/>
    <cellStyle name="Normal 3" xfId="2" xr:uid="{00000000-0005-0000-0000-000002000000}"/>
    <cellStyle name="Normal 3 2" xfId="4" xr:uid="{00000000-0005-0000-0000-000003000000}"/>
    <cellStyle name="Normal 3 2 2" xfId="7" xr:uid="{00000000-0005-0000-0000-000004000000}"/>
    <cellStyle name="Normal 3 2 2 2" xfId="9" xr:uid="{00000000-0005-0000-0000-000005000000}"/>
    <cellStyle name="Normal 3 3" xfId="8" xr:uid="{00000000-0005-0000-0000-000006000000}"/>
    <cellStyle name="Normal 4" xfId="3" xr:uid="{00000000-0005-0000-0000-000007000000}"/>
    <cellStyle name="Normal 5" xfId="6" xr:uid="{00000000-0005-0000-0000-000008000000}"/>
    <cellStyle name="Percent 2" xfId="5"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
  <sheetViews>
    <sheetView tabSelected="1" zoomScaleNormal="100" workbookViewId="0">
      <selection sqref="A1:G1"/>
    </sheetView>
  </sheetViews>
  <sheetFormatPr defaultColWidth="9.36328125" defaultRowHeight="12.5" x14ac:dyDescent="0.25"/>
  <cols>
    <col min="1" max="1" width="27.54296875" style="24" bestFit="1" customWidth="1"/>
    <col min="2" max="6" width="9.36328125" style="24"/>
    <col min="7" max="7" width="18.36328125" style="24" customWidth="1"/>
    <col min="8" max="16384" width="9.36328125" style="24"/>
  </cols>
  <sheetData>
    <row r="1" spans="1:7" ht="13" x14ac:dyDescent="0.3">
      <c r="A1" s="66" t="s">
        <v>62</v>
      </c>
      <c r="B1" s="66"/>
      <c r="C1" s="66"/>
      <c r="D1" s="66"/>
      <c r="E1" s="66"/>
      <c r="F1" s="66"/>
      <c r="G1" s="66"/>
    </row>
    <row r="2" spans="1:7" ht="13" x14ac:dyDescent="0.25">
      <c r="A2" s="67" t="s">
        <v>79</v>
      </c>
      <c r="B2" s="67"/>
      <c r="C2" s="67"/>
      <c r="D2" s="67"/>
      <c r="E2" s="67"/>
      <c r="F2" s="67"/>
      <c r="G2" s="67"/>
    </row>
    <row r="3" spans="1:7" ht="13" x14ac:dyDescent="0.25">
      <c r="A3" s="67" t="s">
        <v>59</v>
      </c>
      <c r="B3" s="67"/>
      <c r="C3" s="67"/>
      <c r="D3" s="67"/>
      <c r="E3" s="67"/>
      <c r="F3" s="67"/>
      <c r="G3" s="67"/>
    </row>
    <row r="4" spans="1:7" ht="39" x14ac:dyDescent="0.3">
      <c r="A4" s="58"/>
      <c r="B4" s="59">
        <v>2018</v>
      </c>
      <c r="C4" s="59">
        <v>2019</v>
      </c>
      <c r="D4" s="59">
        <v>2020</v>
      </c>
      <c r="E4" s="59">
        <v>2021</v>
      </c>
      <c r="F4" s="59">
        <v>2022</v>
      </c>
      <c r="G4" s="59" t="s">
        <v>68</v>
      </c>
    </row>
    <row r="5" spans="1:7" ht="13" x14ac:dyDescent="0.25">
      <c r="A5" s="60" t="s">
        <v>0</v>
      </c>
      <c r="B5" s="61">
        <v>11774.6</v>
      </c>
      <c r="C5" s="61">
        <v>14738.2</v>
      </c>
      <c r="D5" s="61">
        <v>-35045.199999999997</v>
      </c>
      <c r="E5" s="64">
        <v>-2768.5919159999999</v>
      </c>
      <c r="F5" s="64">
        <v>1590.032297</v>
      </c>
      <c r="G5" s="61">
        <f>(F5-E5)</f>
        <v>4358.6242130000001</v>
      </c>
    </row>
    <row r="6" spans="1:7" ht="13" x14ac:dyDescent="0.25">
      <c r="A6" s="60" t="s">
        <v>1</v>
      </c>
      <c r="B6" s="61">
        <v>17645.900000000001</v>
      </c>
      <c r="C6" s="61">
        <v>20745.599999999999</v>
      </c>
      <c r="D6" s="61">
        <v>-46488.1</v>
      </c>
      <c r="E6" s="64">
        <v>-17335.525876</v>
      </c>
      <c r="F6" s="64">
        <v>7899.3927229999999</v>
      </c>
      <c r="G6" s="61">
        <f t="shared" ref="G6:G13" si="0">(F6-E6)</f>
        <v>25234.918599000001</v>
      </c>
    </row>
    <row r="7" spans="1:7" ht="13" x14ac:dyDescent="0.25">
      <c r="A7" s="60" t="s">
        <v>5</v>
      </c>
      <c r="B7" s="61">
        <v>187473.7</v>
      </c>
      <c r="C7" s="61">
        <v>196478.2</v>
      </c>
      <c r="D7" s="61">
        <v>77297.399999999994</v>
      </c>
      <c r="E7" s="64">
        <v>129993.44136500001</v>
      </c>
      <c r="F7" s="64">
        <v>211170.64787399999</v>
      </c>
      <c r="G7" s="61">
        <f t="shared" si="0"/>
        <v>81177.206508999981</v>
      </c>
    </row>
    <row r="8" spans="1:7" ht="13" x14ac:dyDescent="0.25">
      <c r="A8" s="60" t="s">
        <v>6</v>
      </c>
      <c r="B8" s="61">
        <v>138982.39999999999</v>
      </c>
      <c r="C8" s="61">
        <v>145436.70000000001</v>
      </c>
      <c r="D8" s="61">
        <v>49887.1</v>
      </c>
      <c r="E8" s="64">
        <v>86670.716069000002</v>
      </c>
      <c r="F8" s="64">
        <v>155122.68498799999</v>
      </c>
      <c r="G8" s="61">
        <f t="shared" si="0"/>
        <v>68451.968918999992</v>
      </c>
    </row>
    <row r="9" spans="1:7" ht="13" x14ac:dyDescent="0.25">
      <c r="A9" s="60" t="s">
        <v>7</v>
      </c>
      <c r="B9" s="61">
        <v>5072.3</v>
      </c>
      <c r="C9" s="61">
        <v>5801</v>
      </c>
      <c r="D9" s="61">
        <v>2841.6</v>
      </c>
      <c r="E9" s="64">
        <v>5309.8510109999997</v>
      </c>
      <c r="F9" s="64">
        <v>6757.8802400000004</v>
      </c>
      <c r="G9" s="61">
        <f t="shared" si="0"/>
        <v>1448.0292290000007</v>
      </c>
    </row>
    <row r="10" spans="1:7" ht="13" x14ac:dyDescent="0.25">
      <c r="A10" s="60" t="s">
        <v>8</v>
      </c>
      <c r="B10" s="61">
        <v>2857.6</v>
      </c>
      <c r="C10" s="61">
        <v>2886.1</v>
      </c>
      <c r="D10" s="61">
        <v>898.4</v>
      </c>
      <c r="E10" s="64">
        <v>698.403593</v>
      </c>
      <c r="F10" s="64">
        <v>1003.87938</v>
      </c>
      <c r="G10" s="61">
        <f t="shared" si="0"/>
        <v>305.47578699999997</v>
      </c>
    </row>
    <row r="11" spans="1:7" ht="13" x14ac:dyDescent="0.25">
      <c r="A11" s="60" t="s">
        <v>3</v>
      </c>
      <c r="B11" s="61">
        <v>169827.9</v>
      </c>
      <c r="C11" s="61">
        <v>175732.6</v>
      </c>
      <c r="D11" s="61">
        <v>123785.5</v>
      </c>
      <c r="E11" s="64">
        <v>147328.96724599999</v>
      </c>
      <c r="F11" s="64">
        <v>203271.25715300001</v>
      </c>
      <c r="G11" s="61">
        <f t="shared" si="0"/>
        <v>55942.289907000028</v>
      </c>
    </row>
    <row r="12" spans="1:7" ht="13" x14ac:dyDescent="0.25">
      <c r="A12" s="60" t="s">
        <v>9</v>
      </c>
      <c r="B12" s="61">
        <v>34459.9</v>
      </c>
      <c r="C12" s="61">
        <v>32814.199999999997</v>
      </c>
      <c r="D12" s="61">
        <v>12149</v>
      </c>
      <c r="E12" s="64">
        <v>22977.671178000001</v>
      </c>
      <c r="F12" s="64">
        <v>49121.097235000001</v>
      </c>
      <c r="G12" s="61">
        <f t="shared" si="0"/>
        <v>26143.426057000001</v>
      </c>
    </row>
    <row r="13" spans="1:7" ht="13" x14ac:dyDescent="0.25">
      <c r="A13" s="62" t="s">
        <v>10</v>
      </c>
      <c r="B13" s="63">
        <v>56103.6</v>
      </c>
      <c r="C13" s="63">
        <v>60459.8</v>
      </c>
      <c r="D13" s="63">
        <v>49105.599999999999</v>
      </c>
      <c r="E13" s="65">
        <v>52576.634553000004</v>
      </c>
      <c r="F13" s="65">
        <v>63978.024752999998</v>
      </c>
      <c r="G13" s="63">
        <f t="shared" si="0"/>
        <v>11401.390199999994</v>
      </c>
    </row>
    <row r="14" spans="1:7" ht="25.5" customHeight="1" x14ac:dyDescent="0.25">
      <c r="A14" s="68" t="s">
        <v>4</v>
      </c>
      <c r="B14" s="68"/>
      <c r="C14" s="68"/>
      <c r="D14" s="69"/>
      <c r="E14" s="69"/>
      <c r="F14" s="69"/>
      <c r="G14" s="69"/>
    </row>
    <row r="15" spans="1:7" ht="105" customHeight="1" x14ac:dyDescent="0.25">
      <c r="A15" s="70" t="s">
        <v>63</v>
      </c>
      <c r="B15" s="70"/>
      <c r="C15" s="70"/>
      <c r="D15" s="70"/>
      <c r="E15" s="70"/>
      <c r="F15" s="70"/>
      <c r="G15" s="70"/>
    </row>
    <row r="18" spans="4:6" x14ac:dyDescent="0.25">
      <c r="E18" s="54"/>
      <c r="F18" s="54"/>
    </row>
    <row r="20" spans="4:6" x14ac:dyDescent="0.25">
      <c r="D20" s="54"/>
      <c r="E20" s="54"/>
      <c r="F20" s="54"/>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6"/>
  <sheetViews>
    <sheetView zoomScaleNormal="100" workbookViewId="0">
      <selection sqref="A1:F1"/>
    </sheetView>
  </sheetViews>
  <sheetFormatPr defaultColWidth="9.36328125" defaultRowHeight="12.5" x14ac:dyDescent="0.25"/>
  <cols>
    <col min="1" max="1" width="36.453125" style="23" customWidth="1"/>
    <col min="2" max="3" width="10.6328125" style="23" customWidth="1"/>
    <col min="4" max="4" width="9.36328125" style="23"/>
    <col min="5" max="5" width="9.6328125" style="23" customWidth="1"/>
    <col min="6" max="6" width="11.36328125" style="23" customWidth="1"/>
    <col min="7" max="16384" width="9.36328125" style="23"/>
  </cols>
  <sheetData>
    <row r="1" spans="1:7" ht="25.5" customHeight="1" x14ac:dyDescent="0.3">
      <c r="A1" s="85" t="s">
        <v>52</v>
      </c>
      <c r="B1" s="85"/>
      <c r="C1" s="85"/>
      <c r="D1" s="85"/>
      <c r="E1" s="85"/>
      <c r="F1" s="85"/>
    </row>
    <row r="2" spans="1:7" ht="13" x14ac:dyDescent="0.3">
      <c r="A2" s="86" t="s">
        <v>81</v>
      </c>
      <c r="B2" s="86"/>
      <c r="C2" s="86"/>
      <c r="D2" s="86"/>
      <c r="E2" s="86"/>
      <c r="F2" s="86"/>
    </row>
    <row r="3" spans="1:7" x14ac:dyDescent="0.25">
      <c r="A3" s="87" t="s">
        <v>29</v>
      </c>
      <c r="B3" s="87"/>
      <c r="C3" s="87"/>
      <c r="D3" s="87"/>
      <c r="E3" s="87"/>
      <c r="F3" s="87"/>
    </row>
    <row r="4" spans="1:7" ht="63.75" customHeight="1" x14ac:dyDescent="0.3">
      <c r="A4" s="3"/>
      <c r="B4" s="8" t="s">
        <v>67</v>
      </c>
      <c r="C4" s="8" t="s">
        <v>77</v>
      </c>
      <c r="D4" s="8" t="s">
        <v>11</v>
      </c>
      <c r="E4" s="9" t="s">
        <v>70</v>
      </c>
      <c r="F4" s="9" t="s">
        <v>78</v>
      </c>
      <c r="G4" s="34"/>
    </row>
    <row r="5" spans="1:7" ht="25.5" customHeight="1" x14ac:dyDescent="0.3">
      <c r="A5" s="4" t="s">
        <v>2</v>
      </c>
      <c r="B5" s="6"/>
      <c r="C5" s="6"/>
      <c r="D5" s="6"/>
      <c r="E5" s="6"/>
      <c r="F5" s="6"/>
      <c r="G5" s="34"/>
    </row>
    <row r="6" spans="1:7" x14ac:dyDescent="0.25">
      <c r="A6" s="2" t="s">
        <v>32</v>
      </c>
      <c r="B6" s="41">
        <v>28410.683590000001</v>
      </c>
      <c r="C6" s="41">
        <v>42302.194342000003</v>
      </c>
      <c r="D6" s="10">
        <f t="shared" ref="D6:D12" si="0">(C6-B6)</f>
        <v>13891.510752000002</v>
      </c>
      <c r="E6" s="18">
        <f t="shared" ref="E6:E12" si="1">(C6-B6)/B6*100</f>
        <v>48.895376656440391</v>
      </c>
      <c r="F6" s="18">
        <f>(C6/C12)*100</f>
        <v>75.004872473797292</v>
      </c>
      <c r="G6" s="34"/>
    </row>
    <row r="7" spans="1:7" x14ac:dyDescent="0.25">
      <c r="A7" s="2" t="s">
        <v>12</v>
      </c>
      <c r="B7" s="41">
        <v>1502.547603</v>
      </c>
      <c r="C7" s="41">
        <v>1121.498992</v>
      </c>
      <c r="D7" s="10">
        <f t="shared" si="0"/>
        <v>-381.04861099999994</v>
      </c>
      <c r="E7" s="18">
        <f t="shared" si="1"/>
        <v>-25.360168971631573</v>
      </c>
      <c r="F7" s="18">
        <f>(C7/C12)*100</f>
        <v>1.9884994190699758</v>
      </c>
    </row>
    <row r="8" spans="1:7" x14ac:dyDescent="0.25">
      <c r="A8" s="2" t="s">
        <v>13</v>
      </c>
      <c r="B8" s="41">
        <v>1531.944473</v>
      </c>
      <c r="C8" s="41">
        <v>1761.6761309999999</v>
      </c>
      <c r="D8" s="10">
        <f t="shared" si="0"/>
        <v>229.73165799999992</v>
      </c>
      <c r="E8" s="18">
        <f t="shared" si="1"/>
        <v>14.996082563626961</v>
      </c>
      <c r="F8" s="18">
        <f>(C8/C12)*100</f>
        <v>3.1235801263055811</v>
      </c>
    </row>
    <row r="9" spans="1:7" x14ac:dyDescent="0.25">
      <c r="A9" s="2" t="s">
        <v>14</v>
      </c>
      <c r="B9" s="41">
        <v>225.81416999999999</v>
      </c>
      <c r="C9" s="41">
        <v>274.425434</v>
      </c>
      <c r="D9" s="10">
        <f t="shared" si="0"/>
        <v>48.611264000000006</v>
      </c>
      <c r="E9" s="18">
        <f t="shared" si="1"/>
        <v>21.527109658353151</v>
      </c>
      <c r="F9" s="18">
        <f>(C9/C12)*100</f>
        <v>0.486576287611167</v>
      </c>
    </row>
    <row r="10" spans="1:7" x14ac:dyDescent="0.25">
      <c r="A10" s="2" t="s">
        <v>26</v>
      </c>
      <c r="B10" s="41">
        <v>6906.6240639999996</v>
      </c>
      <c r="C10" s="41">
        <v>7501.5018410000002</v>
      </c>
      <c r="D10" s="10">
        <f t="shared" si="0"/>
        <v>594.87777700000061</v>
      </c>
      <c r="E10" s="18">
        <f t="shared" si="1"/>
        <v>8.6131483556595203</v>
      </c>
      <c r="F10" s="18">
        <f>(C10/C12)*100</f>
        <v>13.300709282296753</v>
      </c>
    </row>
    <row r="11" spans="1:7" x14ac:dyDescent="0.25">
      <c r="A11" s="2" t="s">
        <v>27</v>
      </c>
      <c r="B11" s="41">
        <v>2608.3534890000001</v>
      </c>
      <c r="C11" s="41">
        <v>3437.964997</v>
      </c>
      <c r="D11" s="10">
        <f t="shared" si="0"/>
        <v>829.61150799999996</v>
      </c>
      <c r="E11" s="18">
        <f t="shared" si="1"/>
        <v>31.805946222345018</v>
      </c>
      <c r="F11" s="18">
        <f>(C11/C12)*100</f>
        <v>6.0957624109192334</v>
      </c>
    </row>
    <row r="12" spans="1:7" ht="13" x14ac:dyDescent="0.3">
      <c r="A12" s="7" t="s">
        <v>37</v>
      </c>
      <c r="B12" s="42">
        <v>41185.967388999998</v>
      </c>
      <c r="C12" s="42">
        <v>56399.261737000001</v>
      </c>
      <c r="D12" s="11">
        <f t="shared" si="0"/>
        <v>15213.294348000003</v>
      </c>
      <c r="E12" s="19">
        <f t="shared" si="1"/>
        <v>36.938052721479089</v>
      </c>
      <c r="F12" s="20">
        <f>SUM(F6:F11)</f>
        <v>100.00000000000001</v>
      </c>
    </row>
    <row r="13" spans="1:7" ht="25.5" customHeight="1" x14ac:dyDescent="0.3">
      <c r="A13" s="7" t="s">
        <v>15</v>
      </c>
      <c r="B13" s="5"/>
      <c r="C13" s="5"/>
      <c r="D13" s="13"/>
      <c r="E13" s="15"/>
      <c r="F13" s="14"/>
    </row>
    <row r="14" spans="1:7" x14ac:dyDescent="0.25">
      <c r="A14" s="2" t="s">
        <v>16</v>
      </c>
      <c r="B14" s="41">
        <v>7312.5140840000004</v>
      </c>
      <c r="C14" s="41">
        <v>12549.360739</v>
      </c>
      <c r="D14" s="10">
        <f t="shared" ref="D14:D22" si="2">(C14-B14)</f>
        <v>5236.8466549999994</v>
      </c>
      <c r="E14" s="18">
        <f t="shared" ref="E14:E22" si="3">(C14-B14)/B14*100</f>
        <v>71.614859060010232</v>
      </c>
      <c r="F14" s="18">
        <f>(C14/C22)*100</f>
        <v>23.820879907986551</v>
      </c>
    </row>
    <row r="15" spans="1:7" x14ac:dyDescent="0.25">
      <c r="A15" s="2" t="s">
        <v>17</v>
      </c>
      <c r="B15" s="41">
        <v>14680.541155000001</v>
      </c>
      <c r="C15" s="41">
        <v>16873.059390999999</v>
      </c>
      <c r="D15" s="10">
        <f t="shared" si="2"/>
        <v>2192.5182359999981</v>
      </c>
      <c r="E15" s="18">
        <f t="shared" si="3"/>
        <v>14.934859776972562</v>
      </c>
      <c r="F15" s="18">
        <f>(C15/C22)*100</f>
        <v>32.028015593196166</v>
      </c>
    </row>
    <row r="16" spans="1:7" x14ac:dyDescent="0.25">
      <c r="A16" s="2" t="s">
        <v>18</v>
      </c>
      <c r="B16" s="41">
        <v>2859.616516</v>
      </c>
      <c r="C16" s="41">
        <v>2817.30663</v>
      </c>
      <c r="D16" s="10">
        <f t="shared" si="2"/>
        <v>-42.309886000000006</v>
      </c>
      <c r="E16" s="18">
        <f t="shared" si="3"/>
        <v>-1.4795650312994628</v>
      </c>
      <c r="F16" s="18">
        <f>(C16/C22)*100</f>
        <v>5.3477403584903289</v>
      </c>
    </row>
    <row r="17" spans="1:6" x14ac:dyDescent="0.25">
      <c r="A17" s="2" t="s">
        <v>19</v>
      </c>
      <c r="B17" s="41">
        <v>2558.7372249999999</v>
      </c>
      <c r="C17" s="41">
        <v>2588.417794</v>
      </c>
      <c r="D17" s="10">
        <f t="shared" si="2"/>
        <v>29.680569000000105</v>
      </c>
      <c r="E17" s="18">
        <f t="shared" si="3"/>
        <v>1.1599694063934254</v>
      </c>
      <c r="F17" s="18">
        <f>(C17/C22)*100</f>
        <v>4.9132693453421874</v>
      </c>
    </row>
    <row r="18" spans="1:6" x14ac:dyDescent="0.25">
      <c r="A18" s="2" t="s">
        <v>20</v>
      </c>
      <c r="B18" s="41">
        <v>1032.3338799999999</v>
      </c>
      <c r="C18" s="41">
        <v>948.49521300000004</v>
      </c>
      <c r="D18" s="10">
        <f t="shared" si="2"/>
        <v>-83.838666999999873</v>
      </c>
      <c r="E18" s="18">
        <f t="shared" si="3"/>
        <v>-8.1212743884759337</v>
      </c>
      <c r="F18" s="18">
        <f>(C18/C22)*100</f>
        <v>1.8004096807861418</v>
      </c>
    </row>
    <row r="19" spans="1:6" x14ac:dyDescent="0.25">
      <c r="A19" s="2" t="s">
        <v>21</v>
      </c>
      <c r="B19" s="41">
        <v>720.79770099999996</v>
      </c>
      <c r="C19" s="41">
        <v>932.18767300000002</v>
      </c>
      <c r="D19" s="10">
        <f t="shared" si="2"/>
        <v>211.38997200000006</v>
      </c>
      <c r="E19" s="18">
        <f t="shared" si="3"/>
        <v>29.327226169940307</v>
      </c>
      <c r="F19" s="18">
        <f>(C19/C22)*100</f>
        <v>1.7694551198316972</v>
      </c>
    </row>
    <row r="20" spans="1:6" x14ac:dyDescent="0.25">
      <c r="A20" s="2" t="s">
        <v>26</v>
      </c>
      <c r="B20" s="41">
        <v>5072.5732209999996</v>
      </c>
      <c r="C20" s="41">
        <v>5357.3767680000001</v>
      </c>
      <c r="D20" s="10">
        <f t="shared" si="2"/>
        <v>284.80354700000044</v>
      </c>
      <c r="E20" s="18">
        <f t="shared" si="3"/>
        <v>5.6145773474681295</v>
      </c>
      <c r="F20" s="18">
        <f>(C20/C22)*100</f>
        <v>10.169237403126431</v>
      </c>
    </row>
    <row r="21" spans="1:6" x14ac:dyDescent="0.25">
      <c r="A21" s="2" t="s">
        <v>38</v>
      </c>
      <c r="B21" s="41">
        <v>7843.2519249999996</v>
      </c>
      <c r="C21" s="41">
        <v>10615.983802999999</v>
      </c>
      <c r="D21" s="10">
        <f t="shared" si="2"/>
        <v>2772.7318779999996</v>
      </c>
      <c r="E21" s="18">
        <f t="shared" si="3"/>
        <v>35.351814585504336</v>
      </c>
      <c r="F21" s="18">
        <f>(C21/C22)*100</f>
        <v>20.150992591240495</v>
      </c>
    </row>
    <row r="22" spans="1:6" ht="13" x14ac:dyDescent="0.3">
      <c r="A22" s="7" t="s">
        <v>22</v>
      </c>
      <c r="B22" s="42">
        <v>42080.365706999997</v>
      </c>
      <c r="C22" s="42">
        <v>52682.188010999998</v>
      </c>
      <c r="D22" s="11">
        <f t="shared" si="2"/>
        <v>10601.822304000001</v>
      </c>
      <c r="E22" s="19">
        <f t="shared" si="3"/>
        <v>25.194225681922738</v>
      </c>
      <c r="F22" s="20">
        <f>SUM(F14:F21)</f>
        <v>100.00000000000001</v>
      </c>
    </row>
    <row r="23" spans="1:6" ht="25.5" customHeight="1" x14ac:dyDescent="0.3">
      <c r="A23" s="7" t="s">
        <v>25</v>
      </c>
      <c r="B23" s="5"/>
      <c r="C23" s="5"/>
      <c r="D23" s="13"/>
      <c r="E23" s="15"/>
      <c r="F23" s="14"/>
    </row>
    <row r="24" spans="1:6" ht="13" x14ac:dyDescent="0.3">
      <c r="A24" s="1" t="s">
        <v>23</v>
      </c>
      <c r="B24" s="11">
        <f>(B12-B22)</f>
        <v>-894.39831799999956</v>
      </c>
      <c r="C24" s="11">
        <f>(C12-C22)</f>
        <v>3717.0737260000024</v>
      </c>
      <c r="D24" s="10">
        <f t="shared" ref="D24" si="4">(C24-B24)</f>
        <v>4611.4720440000019</v>
      </c>
      <c r="E24" s="18">
        <f t="shared" ref="E24" si="5">(C24-B24)/B24*100</f>
        <v>-515.59489225247012</v>
      </c>
      <c r="F24" s="17" t="s">
        <v>31</v>
      </c>
    </row>
    <row r="25" spans="1:6" ht="13" x14ac:dyDescent="0.3">
      <c r="A25" s="1" t="s">
        <v>39</v>
      </c>
      <c r="B25" s="11">
        <f>(B24/B12)*100</f>
        <v>-2.1716093482822418</v>
      </c>
      <c r="C25" s="11">
        <f>(C24/C12)*100</f>
        <v>6.5906425217645435</v>
      </c>
      <c r="D25" s="11">
        <f t="shared" ref="D25:D31" si="6">(C25-B25)</f>
        <v>8.7622518700467857</v>
      </c>
      <c r="E25" s="17" t="s">
        <v>31</v>
      </c>
      <c r="F25" s="17" t="s">
        <v>31</v>
      </c>
    </row>
    <row r="26" spans="1:6" x14ac:dyDescent="0.25">
      <c r="A26" s="35" t="s">
        <v>40</v>
      </c>
      <c r="B26" s="10">
        <v>-1850.672898</v>
      </c>
      <c r="C26" s="10">
        <v>-960.56032000000005</v>
      </c>
      <c r="D26" s="10">
        <f t="shared" si="6"/>
        <v>890.11257799999998</v>
      </c>
      <c r="E26" s="18">
        <f t="shared" ref="E26:E30" si="7">(C26-B26)/B26*100</f>
        <v>-48.096699257979836</v>
      </c>
      <c r="F26" s="16" t="s">
        <v>31</v>
      </c>
    </row>
    <row r="27" spans="1:6" ht="13" x14ac:dyDescent="0.3">
      <c r="A27" s="36" t="s">
        <v>24</v>
      </c>
      <c r="B27" s="11">
        <f>SUM(B24,B26)</f>
        <v>-2745.0712159999994</v>
      </c>
      <c r="C27" s="11">
        <f>SUM(C24,C26)</f>
        <v>2756.5134060000023</v>
      </c>
      <c r="D27" s="10">
        <f t="shared" si="6"/>
        <v>5501.5846220000021</v>
      </c>
      <c r="E27" s="18">
        <f t="shared" si="7"/>
        <v>-200.41682670865919</v>
      </c>
      <c r="F27" s="17" t="s">
        <v>31</v>
      </c>
    </row>
    <row r="28" spans="1:6" x14ac:dyDescent="0.25">
      <c r="A28" s="35" t="s">
        <v>33</v>
      </c>
      <c r="B28" s="10">
        <v>516.42832099999998</v>
      </c>
      <c r="C28" s="10">
        <v>-658.29077299999994</v>
      </c>
      <c r="D28" s="10">
        <f t="shared" si="6"/>
        <v>-1174.719094</v>
      </c>
      <c r="E28" s="18">
        <f t="shared" si="7"/>
        <v>-227.46992103866438</v>
      </c>
      <c r="F28" s="16" t="s">
        <v>31</v>
      </c>
    </row>
    <row r="29" spans="1:6" x14ac:dyDescent="0.25">
      <c r="A29" s="35" t="s">
        <v>34</v>
      </c>
      <c r="B29" s="10">
        <v>1.4</v>
      </c>
      <c r="C29" s="10">
        <v>0</v>
      </c>
      <c r="D29" s="10">
        <f t="shared" si="6"/>
        <v>-1.4</v>
      </c>
      <c r="E29" s="18">
        <v>0</v>
      </c>
      <c r="F29" s="16" t="s">
        <v>31</v>
      </c>
    </row>
    <row r="30" spans="1:6" ht="13" x14ac:dyDescent="0.3">
      <c r="A30" s="37" t="s">
        <v>0</v>
      </c>
      <c r="B30" s="11">
        <f>SUM(B27:B29)</f>
        <v>-2227.2428949999994</v>
      </c>
      <c r="C30" s="11">
        <f>SUM(C27:C29)</f>
        <v>2098.2226330000021</v>
      </c>
      <c r="D30" s="10">
        <f t="shared" si="6"/>
        <v>4325.4655280000015</v>
      </c>
      <c r="E30" s="18">
        <f t="shared" si="7"/>
        <v>-194.2071759532991</v>
      </c>
      <c r="F30" s="17" t="s">
        <v>31</v>
      </c>
    </row>
    <row r="31" spans="1:6" ht="13" x14ac:dyDescent="0.3">
      <c r="A31" s="38" t="s">
        <v>41</v>
      </c>
      <c r="B31" s="12">
        <f>(B30/B12)*100</f>
        <v>-5.407771229369871</v>
      </c>
      <c r="C31" s="12">
        <f>(C30/C12)*100</f>
        <v>3.7203015932804147</v>
      </c>
      <c r="D31" s="11">
        <f t="shared" si="6"/>
        <v>9.1280728226502852</v>
      </c>
      <c r="E31" s="17" t="s">
        <v>31</v>
      </c>
      <c r="F31" s="17" t="s">
        <v>31</v>
      </c>
    </row>
    <row r="32" spans="1:6" ht="25.5" customHeight="1" x14ac:dyDescent="0.25">
      <c r="A32" s="88" t="s">
        <v>4</v>
      </c>
      <c r="B32" s="88"/>
      <c r="C32" s="88"/>
      <c r="D32" s="88"/>
      <c r="E32" s="88"/>
      <c r="F32" s="88"/>
    </row>
    <row r="33" spans="1:6" ht="63.75" customHeight="1" x14ac:dyDescent="0.25">
      <c r="A33" s="84" t="s">
        <v>28</v>
      </c>
      <c r="B33" s="84"/>
      <c r="C33" s="84"/>
      <c r="D33" s="84"/>
      <c r="E33" s="84"/>
      <c r="F33" s="84"/>
    </row>
    <row r="34" spans="1:6" ht="51" customHeight="1" x14ac:dyDescent="0.25">
      <c r="A34" s="84" t="s">
        <v>30</v>
      </c>
      <c r="B34" s="84"/>
      <c r="C34" s="84"/>
      <c r="D34" s="84"/>
      <c r="E34" s="84"/>
      <c r="F34" s="84"/>
    </row>
    <row r="35" spans="1:6" ht="89.25" customHeight="1" x14ac:dyDescent="0.25">
      <c r="A35" s="71" t="s">
        <v>48</v>
      </c>
      <c r="B35" s="71"/>
      <c r="C35" s="71"/>
      <c r="D35" s="71"/>
      <c r="E35" s="71"/>
      <c r="F35" s="71"/>
    </row>
    <row r="36" spans="1:6" ht="51" customHeight="1" x14ac:dyDescent="0.25">
      <c r="A36" s="71" t="s">
        <v>42</v>
      </c>
      <c r="B36" s="71"/>
      <c r="C36" s="71"/>
      <c r="D36" s="71"/>
      <c r="E36" s="71"/>
      <c r="F36" s="71"/>
    </row>
    <row r="37" spans="1:6" ht="25.5" customHeight="1" x14ac:dyDescent="0.25">
      <c r="A37" s="71" t="s">
        <v>43</v>
      </c>
      <c r="B37" s="71"/>
      <c r="C37" s="71"/>
      <c r="D37" s="71"/>
      <c r="E37" s="71"/>
      <c r="F37" s="71"/>
    </row>
    <row r="38" spans="1:6" ht="51" customHeight="1" x14ac:dyDescent="0.25">
      <c r="A38" s="71" t="s">
        <v>44</v>
      </c>
      <c r="B38" s="76"/>
      <c r="C38" s="76"/>
      <c r="D38" s="76"/>
      <c r="E38" s="76"/>
      <c r="F38" s="76"/>
    </row>
    <row r="39" spans="1:6" ht="38.25" customHeight="1" x14ac:dyDescent="0.25">
      <c r="A39" s="71" t="s">
        <v>45</v>
      </c>
      <c r="B39" s="71"/>
      <c r="C39" s="71"/>
      <c r="D39" s="71"/>
      <c r="E39" s="71"/>
      <c r="F39" s="71"/>
    </row>
    <row r="40" spans="1:6" x14ac:dyDescent="0.25">
      <c r="A40" s="24"/>
      <c r="B40" s="24"/>
      <c r="C40" s="24"/>
      <c r="D40" s="24"/>
      <c r="E40" s="24"/>
      <c r="F40" s="24"/>
    </row>
    <row r="41" spans="1:6" x14ac:dyDescent="0.25">
      <c r="A41" s="24"/>
      <c r="B41" s="24"/>
      <c r="C41" s="24"/>
      <c r="D41" s="24"/>
      <c r="E41" s="24"/>
      <c r="F41" s="24"/>
    </row>
    <row r="42" spans="1:6" x14ac:dyDescent="0.25">
      <c r="A42" s="24"/>
      <c r="B42" s="24"/>
      <c r="C42" s="24"/>
      <c r="D42" s="24"/>
      <c r="E42" s="24"/>
      <c r="F42" s="24"/>
    </row>
    <row r="43" spans="1:6" x14ac:dyDescent="0.25">
      <c r="A43" s="24"/>
      <c r="B43" s="24"/>
      <c r="C43" s="24"/>
      <c r="D43" s="24"/>
      <c r="E43" s="24"/>
      <c r="F43" s="24"/>
    </row>
    <row r="44" spans="1:6" x14ac:dyDescent="0.25">
      <c r="A44" s="24"/>
      <c r="B44" s="24"/>
      <c r="C44" s="24"/>
      <c r="D44" s="24"/>
      <c r="E44" s="24"/>
      <c r="F44" s="24"/>
    </row>
    <row r="45" spans="1:6" x14ac:dyDescent="0.25">
      <c r="A45" s="24"/>
      <c r="B45" s="24"/>
      <c r="C45" s="24"/>
      <c r="D45" s="24"/>
      <c r="E45" s="24"/>
      <c r="F45" s="24"/>
    </row>
    <row r="46" spans="1:6" x14ac:dyDescent="0.25">
      <c r="A46" s="24"/>
      <c r="B46" s="24"/>
      <c r="C46" s="24"/>
      <c r="D46" s="24"/>
      <c r="E46" s="24"/>
      <c r="F46" s="24"/>
    </row>
  </sheetData>
  <mergeCells count="11">
    <mergeCell ref="A34:F34"/>
    <mergeCell ref="A1:F1"/>
    <mergeCell ref="A2:F2"/>
    <mergeCell ref="A3:F3"/>
    <mergeCell ref="A32:F32"/>
    <mergeCell ref="A33:F33"/>
    <mergeCell ref="A35:F35"/>
    <mergeCell ref="A36:F36"/>
    <mergeCell ref="A37:F37"/>
    <mergeCell ref="A38:F38"/>
    <mergeCell ref="A39:F39"/>
  </mergeCells>
  <pageMargins left="0.7" right="0.7" top="0.75" bottom="0.75" header="0.3" footer="0.3"/>
  <pageSetup fitToWidth="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6"/>
  <sheetViews>
    <sheetView zoomScaleNormal="100" workbookViewId="0">
      <selection activeCell="B31" sqref="B31"/>
    </sheetView>
  </sheetViews>
  <sheetFormatPr defaultColWidth="9.36328125" defaultRowHeight="12.5" x14ac:dyDescent="0.25"/>
  <cols>
    <col min="1" max="1" width="39.36328125" style="23" customWidth="1"/>
    <col min="2" max="2" width="9.36328125" style="23"/>
    <col min="3" max="3" width="10.6328125" style="23" customWidth="1"/>
    <col min="4" max="4" width="9.36328125" style="23"/>
    <col min="5" max="5" width="9.6328125" style="23" customWidth="1"/>
    <col min="6" max="6" width="15.36328125" style="23" customWidth="1"/>
    <col min="7" max="16384" width="9.36328125" style="23"/>
  </cols>
  <sheetData>
    <row r="1" spans="1:6" ht="25.5" customHeight="1" x14ac:dyDescent="0.3">
      <c r="A1" s="85" t="s">
        <v>53</v>
      </c>
      <c r="B1" s="85"/>
      <c r="C1" s="85"/>
      <c r="D1" s="85"/>
      <c r="E1" s="85"/>
      <c r="F1" s="85"/>
    </row>
    <row r="2" spans="1:6" ht="13" x14ac:dyDescent="0.3">
      <c r="A2" s="86" t="s">
        <v>81</v>
      </c>
      <c r="B2" s="86"/>
      <c r="C2" s="86"/>
      <c r="D2" s="86"/>
      <c r="E2" s="86"/>
      <c r="F2" s="86"/>
    </row>
    <row r="3" spans="1:6" x14ac:dyDescent="0.25">
      <c r="A3" s="87" t="s">
        <v>29</v>
      </c>
      <c r="B3" s="87"/>
      <c r="C3" s="87"/>
      <c r="D3" s="87"/>
      <c r="E3" s="87"/>
      <c r="F3" s="87"/>
    </row>
    <row r="4" spans="1:6" ht="63.75" customHeight="1" x14ac:dyDescent="0.3">
      <c r="A4" s="3"/>
      <c r="B4" s="8" t="s">
        <v>67</v>
      </c>
      <c r="C4" s="8" t="s">
        <v>77</v>
      </c>
      <c r="D4" s="8" t="s">
        <v>11</v>
      </c>
      <c r="E4" s="9" t="s">
        <v>70</v>
      </c>
      <c r="F4" s="9" t="s">
        <v>78</v>
      </c>
    </row>
    <row r="5" spans="1:6" ht="25.5" customHeight="1" x14ac:dyDescent="0.3">
      <c r="A5" s="4" t="s">
        <v>2</v>
      </c>
      <c r="B5" s="6"/>
      <c r="C5" s="6"/>
      <c r="D5" s="6"/>
      <c r="E5" s="6"/>
      <c r="F5" s="6"/>
    </row>
    <row r="6" spans="1:6" x14ac:dyDescent="0.25">
      <c r="A6" s="2" t="s">
        <v>32</v>
      </c>
      <c r="B6" s="41">
        <v>23205.546564</v>
      </c>
      <c r="C6" s="41">
        <v>31832.303939000001</v>
      </c>
      <c r="D6" s="10">
        <f t="shared" ref="D6:D12" si="0">(C6-B6)</f>
        <v>8626.757375000001</v>
      </c>
      <c r="E6" s="18">
        <f t="shared" ref="E6:E12" si="1">(C6-B6)/B6*100</f>
        <v>37.175411280263262</v>
      </c>
      <c r="F6" s="18">
        <f>(C6/C12)*100</f>
        <v>72.940907808977045</v>
      </c>
    </row>
    <row r="7" spans="1:6" x14ac:dyDescent="0.25">
      <c r="A7" s="2" t="s">
        <v>12</v>
      </c>
      <c r="B7" s="41">
        <v>356.264678</v>
      </c>
      <c r="C7" s="41">
        <v>313.33914900000002</v>
      </c>
      <c r="D7" s="10">
        <f t="shared" si="0"/>
        <v>-42.925528999999983</v>
      </c>
      <c r="E7" s="18">
        <f t="shared" si="1"/>
        <v>-12.048774871810329</v>
      </c>
      <c r="F7" s="18">
        <f>(C7/C12)*100</f>
        <v>0.71798893425840771</v>
      </c>
    </row>
    <row r="8" spans="1:6" x14ac:dyDescent="0.25">
      <c r="A8" s="2" t="s">
        <v>13</v>
      </c>
      <c r="B8" s="41">
        <v>1242.4386360000001</v>
      </c>
      <c r="C8" s="41">
        <v>1441.3574040000001</v>
      </c>
      <c r="D8" s="10">
        <f t="shared" si="0"/>
        <v>198.918768</v>
      </c>
      <c r="E8" s="18">
        <f t="shared" si="1"/>
        <v>16.010349504295355</v>
      </c>
      <c r="F8" s="18">
        <f>(C8/C12)*100</f>
        <v>3.3027429533978379</v>
      </c>
    </row>
    <row r="9" spans="1:6" x14ac:dyDescent="0.25">
      <c r="A9" s="2" t="s">
        <v>14</v>
      </c>
      <c r="B9" s="41">
        <v>197.85825299999999</v>
      </c>
      <c r="C9" s="41">
        <v>241.78184999999999</v>
      </c>
      <c r="D9" s="10">
        <f t="shared" si="0"/>
        <v>43.923597000000001</v>
      </c>
      <c r="E9" s="18">
        <f t="shared" si="1"/>
        <v>22.199527355576119</v>
      </c>
      <c r="F9" s="18">
        <f>(C9/C12)*100</f>
        <v>0.55402171531565036</v>
      </c>
    </row>
    <row r="10" spans="1:6" x14ac:dyDescent="0.25">
      <c r="A10" s="2" t="s">
        <v>26</v>
      </c>
      <c r="B10" s="41">
        <v>6656.9914920000001</v>
      </c>
      <c r="C10" s="41">
        <v>7106.2319209999996</v>
      </c>
      <c r="D10" s="10">
        <f t="shared" si="0"/>
        <v>449.24042899999949</v>
      </c>
      <c r="E10" s="18">
        <f t="shared" si="1"/>
        <v>6.7484002276384389</v>
      </c>
      <c r="F10" s="18">
        <f>(C10/C12)*100</f>
        <v>16.283301655203854</v>
      </c>
    </row>
    <row r="11" spans="1:6" x14ac:dyDescent="0.25">
      <c r="A11" s="2" t="s">
        <v>27</v>
      </c>
      <c r="B11" s="41">
        <v>2152.865096</v>
      </c>
      <c r="C11" s="41">
        <v>2706.2083309999998</v>
      </c>
      <c r="D11" s="10">
        <f t="shared" si="0"/>
        <v>553.34323499999982</v>
      </c>
      <c r="E11" s="18">
        <f t="shared" si="1"/>
        <v>25.702643237056773</v>
      </c>
      <c r="F11" s="18">
        <f>(C11/C12)*100</f>
        <v>6.2010369328472068</v>
      </c>
    </row>
    <row r="12" spans="1:6" ht="13" x14ac:dyDescent="0.3">
      <c r="A12" s="7" t="s">
        <v>37</v>
      </c>
      <c r="B12" s="42">
        <v>33811.964719000003</v>
      </c>
      <c r="C12" s="42">
        <v>43641.222593999999</v>
      </c>
      <c r="D12" s="11">
        <f t="shared" si="0"/>
        <v>9829.2578749999957</v>
      </c>
      <c r="E12" s="19">
        <f t="shared" si="1"/>
        <v>29.070354108930641</v>
      </c>
      <c r="F12" s="20">
        <f>SUM(F6:F11)</f>
        <v>100.00000000000001</v>
      </c>
    </row>
    <row r="13" spans="1:6" ht="25.5" customHeight="1" x14ac:dyDescent="0.3">
      <c r="A13" s="7" t="s">
        <v>15</v>
      </c>
      <c r="B13" s="5"/>
      <c r="C13" s="5"/>
      <c r="D13" s="13"/>
      <c r="E13" s="15"/>
      <c r="F13" s="14"/>
    </row>
    <row r="14" spans="1:6" x14ac:dyDescent="0.25">
      <c r="A14" s="2" t="s">
        <v>16</v>
      </c>
      <c r="B14" s="41">
        <v>5548.3920740000003</v>
      </c>
      <c r="C14" s="41">
        <v>8919.1816479999998</v>
      </c>
      <c r="D14" s="10">
        <f t="shared" ref="D14:D22" si="2">(C14-B14)</f>
        <v>3370.7895739999994</v>
      </c>
      <c r="E14" s="18">
        <f t="shared" ref="E14:E22" si="3">(C14-B14)/B14*100</f>
        <v>60.75254828864135</v>
      </c>
      <c r="F14" s="18">
        <f>(C14/C22)*100</f>
        <v>21.803812086345463</v>
      </c>
    </row>
    <row r="15" spans="1:6" x14ac:dyDescent="0.25">
      <c r="A15" s="2" t="s">
        <v>17</v>
      </c>
      <c r="B15" s="41">
        <v>11839.168691000001</v>
      </c>
      <c r="C15" s="41">
        <v>13127.368946000001</v>
      </c>
      <c r="D15" s="10">
        <f t="shared" si="2"/>
        <v>1288.2002549999997</v>
      </c>
      <c r="E15" s="18">
        <f t="shared" si="3"/>
        <v>10.880833685385991</v>
      </c>
      <c r="F15" s="18">
        <f>(C15/C22)*100</f>
        <v>32.091137615847657</v>
      </c>
    </row>
    <row r="16" spans="1:6" x14ac:dyDescent="0.25">
      <c r="A16" s="2" t="s">
        <v>18</v>
      </c>
      <c r="B16" s="41">
        <v>2385.926962</v>
      </c>
      <c r="C16" s="41">
        <v>2239.9069920000002</v>
      </c>
      <c r="D16" s="10">
        <f t="shared" si="2"/>
        <v>-146.01996999999983</v>
      </c>
      <c r="E16" s="18">
        <f t="shared" si="3"/>
        <v>-6.1200519682965817</v>
      </c>
      <c r="F16" s="18">
        <f>(C16/C22)*100</f>
        <v>5.4756717680944025</v>
      </c>
    </row>
    <row r="17" spans="1:6" x14ac:dyDescent="0.25">
      <c r="A17" s="2" t="s">
        <v>19</v>
      </c>
      <c r="B17" s="41">
        <v>1986.2984939999999</v>
      </c>
      <c r="C17" s="41">
        <v>1940.1552280000001</v>
      </c>
      <c r="D17" s="10">
        <f t="shared" si="2"/>
        <v>-46.143265999999812</v>
      </c>
      <c r="E17" s="18">
        <f t="shared" si="3"/>
        <v>-2.3230781344991449</v>
      </c>
      <c r="F17" s="18">
        <f>(C17/C22)*100</f>
        <v>4.7428992568100163</v>
      </c>
    </row>
    <row r="18" spans="1:6" x14ac:dyDescent="0.25">
      <c r="A18" s="2" t="s">
        <v>20</v>
      </c>
      <c r="B18" s="41">
        <v>836.534764</v>
      </c>
      <c r="C18" s="41">
        <v>736.09428500000001</v>
      </c>
      <c r="D18" s="10">
        <f t="shared" si="2"/>
        <v>-100.44047899999998</v>
      </c>
      <c r="E18" s="18">
        <f t="shared" si="3"/>
        <v>-12.006731019728425</v>
      </c>
      <c r="F18" s="18">
        <f>(C18/C22)*100</f>
        <v>1.7994544904881189</v>
      </c>
    </row>
    <row r="19" spans="1:6" x14ac:dyDescent="0.25">
      <c r="A19" s="2" t="s">
        <v>21</v>
      </c>
      <c r="B19" s="41">
        <v>598.23057100000005</v>
      </c>
      <c r="C19" s="41">
        <v>728.52108799999996</v>
      </c>
      <c r="D19" s="10">
        <f t="shared" si="2"/>
        <v>130.29051699999991</v>
      </c>
      <c r="E19" s="18">
        <f t="shared" si="3"/>
        <v>21.779314417550871</v>
      </c>
      <c r="F19" s="18">
        <f>(C19/C22)*100</f>
        <v>1.7809410695491135</v>
      </c>
    </row>
    <row r="20" spans="1:6" x14ac:dyDescent="0.25">
      <c r="A20" s="2" t="s">
        <v>26</v>
      </c>
      <c r="B20" s="41">
        <v>4958.1599420000002</v>
      </c>
      <c r="C20" s="41">
        <v>5194.304502</v>
      </c>
      <c r="D20" s="10">
        <f t="shared" si="2"/>
        <v>236.14455999999973</v>
      </c>
      <c r="E20" s="18">
        <f t="shared" si="3"/>
        <v>4.7627459130482341</v>
      </c>
      <c r="F20" s="18">
        <f>(C20/C22)*100</f>
        <v>12.697985504787002</v>
      </c>
    </row>
    <row r="21" spans="1:6" x14ac:dyDescent="0.25">
      <c r="A21" s="2" t="s">
        <v>38</v>
      </c>
      <c r="B21" s="41">
        <v>6144.3154910000003</v>
      </c>
      <c r="C21" s="41">
        <v>8020.9914209999997</v>
      </c>
      <c r="D21" s="10">
        <f t="shared" si="2"/>
        <v>1876.6759299999994</v>
      </c>
      <c r="E21" s="18">
        <f t="shared" si="3"/>
        <v>30.543287250612295</v>
      </c>
      <c r="F21" s="18">
        <f>(C21/C22)*100</f>
        <v>19.608098208078232</v>
      </c>
    </row>
    <row r="22" spans="1:6" ht="13" x14ac:dyDescent="0.3">
      <c r="A22" s="7" t="s">
        <v>22</v>
      </c>
      <c r="B22" s="42">
        <v>34297.026988999998</v>
      </c>
      <c r="C22" s="42">
        <v>40906.524109999998</v>
      </c>
      <c r="D22" s="11">
        <f t="shared" si="2"/>
        <v>6609.4971210000003</v>
      </c>
      <c r="E22" s="19">
        <f t="shared" si="3"/>
        <v>19.271341283079284</v>
      </c>
      <c r="F22" s="20">
        <f>SUM(F14:F21)</f>
        <v>100</v>
      </c>
    </row>
    <row r="23" spans="1:6" ht="25.5" customHeight="1" x14ac:dyDescent="0.3">
      <c r="A23" s="7" t="s">
        <v>25</v>
      </c>
      <c r="B23" s="5"/>
      <c r="C23" s="5"/>
      <c r="D23" s="13"/>
      <c r="E23" s="15"/>
      <c r="F23" s="14"/>
    </row>
    <row r="24" spans="1:6" ht="13" x14ac:dyDescent="0.3">
      <c r="A24" s="1" t="s">
        <v>23</v>
      </c>
      <c r="B24" s="11">
        <f>(B12-B22)</f>
        <v>-485.0622699999949</v>
      </c>
      <c r="C24" s="11">
        <f>(C12-C22)</f>
        <v>2734.6984840000005</v>
      </c>
      <c r="D24" s="10">
        <f t="shared" ref="D24" si="4">(C24-B24)</f>
        <v>3219.7607539999954</v>
      </c>
      <c r="E24" s="18">
        <f t="shared" ref="E24" si="5">(C24-B24)/B24*100</f>
        <v>-663.78297244187422</v>
      </c>
      <c r="F24" s="17" t="s">
        <v>31</v>
      </c>
    </row>
    <row r="25" spans="1:6" ht="13" x14ac:dyDescent="0.3">
      <c r="A25" s="1" t="s">
        <v>39</v>
      </c>
      <c r="B25" s="11">
        <f>(B24/B12)*100</f>
        <v>-1.4345876497600365</v>
      </c>
      <c r="C25" s="11">
        <f>(C24/C12)*100</f>
        <v>6.2663195975082049</v>
      </c>
      <c r="D25" s="11">
        <f t="shared" ref="D25:D31" si="6">(C25-B25)</f>
        <v>7.7009072472682414</v>
      </c>
      <c r="E25" s="17" t="s">
        <v>31</v>
      </c>
      <c r="F25" s="17" t="s">
        <v>31</v>
      </c>
    </row>
    <row r="26" spans="1:6" x14ac:dyDescent="0.25">
      <c r="A26" s="21" t="s">
        <v>40</v>
      </c>
      <c r="B26" s="10">
        <v>-1487.9173479999999</v>
      </c>
      <c r="C26" s="10">
        <v>-727.65017499999999</v>
      </c>
      <c r="D26" s="10">
        <f t="shared" si="6"/>
        <v>760.26717299999996</v>
      </c>
      <c r="E26" s="18">
        <f t="shared" ref="E26:E30" si="7">(C26-B26)/B26*100</f>
        <v>-51.096062158420374</v>
      </c>
      <c r="F26" s="16" t="s">
        <v>31</v>
      </c>
    </row>
    <row r="27" spans="1:6" ht="13" x14ac:dyDescent="0.3">
      <c r="A27" s="22" t="s">
        <v>24</v>
      </c>
      <c r="B27" s="11">
        <f>SUM(B24,B26)</f>
        <v>-1972.9796179999948</v>
      </c>
      <c r="C27" s="11">
        <f>SUM(C24,C26)</f>
        <v>2007.0483090000005</v>
      </c>
      <c r="D27" s="10">
        <f t="shared" si="6"/>
        <v>3980.0279269999955</v>
      </c>
      <c r="E27" s="18">
        <f t="shared" si="7"/>
        <v>-201.72676345407669</v>
      </c>
      <c r="F27" s="17" t="s">
        <v>31</v>
      </c>
    </row>
    <row r="28" spans="1:6" x14ac:dyDescent="0.25">
      <c r="A28" s="21" t="s">
        <v>33</v>
      </c>
      <c r="B28" s="10">
        <v>441.30221799999998</v>
      </c>
      <c r="C28" s="10">
        <v>-690.38108299999999</v>
      </c>
      <c r="D28" s="10">
        <f t="shared" si="6"/>
        <v>-1131.683301</v>
      </c>
      <c r="E28" s="18">
        <f t="shared" si="7"/>
        <v>-256.44178860664601</v>
      </c>
      <c r="F28" s="16" t="s">
        <v>31</v>
      </c>
    </row>
    <row r="29" spans="1:6" x14ac:dyDescent="0.25">
      <c r="A29" s="21" t="s">
        <v>34</v>
      </c>
      <c r="B29" s="10">
        <v>1.4</v>
      </c>
      <c r="C29" s="10">
        <v>0</v>
      </c>
      <c r="D29" s="10">
        <f t="shared" si="6"/>
        <v>-1.4</v>
      </c>
      <c r="E29" s="18">
        <v>0</v>
      </c>
      <c r="F29" s="16" t="s">
        <v>31</v>
      </c>
    </row>
    <row r="30" spans="1:6" ht="13" x14ac:dyDescent="0.3">
      <c r="A30" s="1" t="s">
        <v>0</v>
      </c>
      <c r="B30" s="11">
        <f>SUM(B27:B29)</f>
        <v>-1530.2773999999947</v>
      </c>
      <c r="C30" s="11">
        <f>SUM(C27:C29)</f>
        <v>1316.6672260000005</v>
      </c>
      <c r="D30" s="10">
        <f t="shared" si="6"/>
        <v>2846.944625999995</v>
      </c>
      <c r="E30" s="18">
        <f t="shared" si="7"/>
        <v>-186.04108157122394</v>
      </c>
      <c r="F30" s="17" t="s">
        <v>31</v>
      </c>
    </row>
    <row r="31" spans="1:6" ht="13" x14ac:dyDescent="0.3">
      <c r="A31" s="7" t="s">
        <v>41</v>
      </c>
      <c r="B31" s="12">
        <f>(B30/B12)*100</f>
        <v>-4.5258458439715685</v>
      </c>
      <c r="C31" s="12">
        <f>(C30/C12)*100</f>
        <v>3.0170264436657237</v>
      </c>
      <c r="D31" s="11">
        <f t="shared" si="6"/>
        <v>7.5428722876372927</v>
      </c>
      <c r="E31" s="17" t="s">
        <v>31</v>
      </c>
      <c r="F31" s="17" t="s">
        <v>31</v>
      </c>
    </row>
    <row r="32" spans="1:6" ht="25.5" customHeight="1" x14ac:dyDescent="0.25">
      <c r="A32" s="88" t="s">
        <v>4</v>
      </c>
      <c r="B32" s="88"/>
      <c r="C32" s="88"/>
      <c r="D32" s="88"/>
      <c r="E32" s="88"/>
      <c r="F32" s="88"/>
    </row>
    <row r="33" spans="1:6" ht="63.75" customHeight="1" x14ac:dyDescent="0.25">
      <c r="A33" s="84" t="s">
        <v>28</v>
      </c>
      <c r="B33" s="84"/>
      <c r="C33" s="84"/>
      <c r="D33" s="84"/>
      <c r="E33" s="84"/>
      <c r="F33" s="84"/>
    </row>
    <row r="34" spans="1:6" ht="51" customHeight="1" x14ac:dyDescent="0.25">
      <c r="A34" s="84" t="s">
        <v>30</v>
      </c>
      <c r="B34" s="84"/>
      <c r="C34" s="84"/>
      <c r="D34" s="84"/>
      <c r="E34" s="84"/>
      <c r="F34" s="84"/>
    </row>
    <row r="35" spans="1:6" ht="89.25" customHeight="1" x14ac:dyDescent="0.25">
      <c r="A35" s="71" t="s">
        <v>48</v>
      </c>
      <c r="B35" s="71"/>
      <c r="C35" s="71"/>
      <c r="D35" s="71"/>
      <c r="E35" s="71"/>
      <c r="F35" s="71"/>
    </row>
    <row r="36" spans="1:6" ht="51" customHeight="1" x14ac:dyDescent="0.25">
      <c r="A36" s="71" t="s">
        <v>42</v>
      </c>
      <c r="B36" s="71"/>
      <c r="C36" s="71"/>
      <c r="D36" s="71"/>
      <c r="E36" s="71"/>
      <c r="F36" s="71"/>
    </row>
    <row r="37" spans="1:6" ht="25.5" customHeight="1" x14ac:dyDescent="0.25">
      <c r="A37" s="71" t="s">
        <v>43</v>
      </c>
      <c r="B37" s="71"/>
      <c r="C37" s="71"/>
      <c r="D37" s="71"/>
      <c r="E37" s="71"/>
      <c r="F37" s="71"/>
    </row>
    <row r="38" spans="1:6" ht="51" customHeight="1" x14ac:dyDescent="0.25">
      <c r="A38" s="71" t="s">
        <v>44</v>
      </c>
      <c r="B38" s="76"/>
      <c r="C38" s="76"/>
      <c r="D38" s="76"/>
      <c r="E38" s="76"/>
      <c r="F38" s="76"/>
    </row>
    <row r="39" spans="1:6" ht="38.25" customHeight="1" x14ac:dyDescent="0.25">
      <c r="A39" s="71" t="s">
        <v>45</v>
      </c>
      <c r="B39" s="71"/>
      <c r="C39" s="71"/>
      <c r="D39" s="71"/>
      <c r="E39" s="71"/>
      <c r="F39" s="71"/>
    </row>
    <row r="40" spans="1:6" x14ac:dyDescent="0.25">
      <c r="A40" s="24"/>
      <c r="B40" s="24"/>
      <c r="C40" s="24"/>
      <c r="D40" s="24"/>
      <c r="E40" s="24"/>
      <c r="F40" s="24"/>
    </row>
    <row r="41" spans="1:6" x14ac:dyDescent="0.25">
      <c r="A41" s="24"/>
      <c r="B41" s="24"/>
      <c r="C41" s="24"/>
      <c r="D41" s="24"/>
      <c r="E41" s="24"/>
      <c r="F41" s="24"/>
    </row>
    <row r="42" spans="1:6" x14ac:dyDescent="0.25">
      <c r="A42" s="24"/>
      <c r="B42" s="24"/>
      <c r="C42" s="24"/>
      <c r="D42" s="24"/>
      <c r="E42" s="24"/>
      <c r="F42" s="24"/>
    </row>
    <row r="43" spans="1:6" x14ac:dyDescent="0.25">
      <c r="A43" s="24"/>
      <c r="B43" s="24"/>
      <c r="C43" s="24"/>
      <c r="D43" s="24"/>
      <c r="E43" s="24"/>
      <c r="F43" s="24"/>
    </row>
    <row r="44" spans="1:6" x14ac:dyDescent="0.25">
      <c r="A44" s="24"/>
      <c r="B44" s="24"/>
      <c r="C44" s="24"/>
      <c r="D44" s="24"/>
      <c r="E44" s="24"/>
      <c r="F44" s="24"/>
    </row>
    <row r="45" spans="1:6" x14ac:dyDescent="0.25">
      <c r="A45" s="24"/>
      <c r="B45" s="24"/>
      <c r="C45" s="24"/>
      <c r="D45" s="24"/>
      <c r="E45" s="24"/>
      <c r="F45" s="24"/>
    </row>
    <row r="46" spans="1:6" x14ac:dyDescent="0.25">
      <c r="A46" s="24"/>
      <c r="B46" s="24"/>
      <c r="C46" s="24"/>
      <c r="D46" s="24"/>
      <c r="E46" s="24"/>
      <c r="F46" s="24"/>
    </row>
  </sheetData>
  <mergeCells count="11">
    <mergeCell ref="A34:F34"/>
    <mergeCell ref="A1:F1"/>
    <mergeCell ref="A2:F2"/>
    <mergeCell ref="A3:F3"/>
    <mergeCell ref="A32:F32"/>
    <mergeCell ref="A33:F33"/>
    <mergeCell ref="A35:F35"/>
    <mergeCell ref="A36:F36"/>
    <mergeCell ref="A37:F37"/>
    <mergeCell ref="A38:F38"/>
    <mergeCell ref="A39:F39"/>
  </mergeCells>
  <pageMargins left="0.45" right="0.45" top="0.5" bottom="0.5" header="0.3" footer="0.3"/>
  <pageSetup fitToWidth="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46"/>
  <sheetViews>
    <sheetView zoomScaleNormal="100" workbookViewId="0">
      <selection sqref="A1:F1"/>
    </sheetView>
  </sheetViews>
  <sheetFormatPr defaultColWidth="9.36328125" defaultRowHeight="12.5" x14ac:dyDescent="0.25"/>
  <cols>
    <col min="1" max="1" width="40.6328125" style="23" customWidth="1"/>
    <col min="2" max="2" width="9.36328125" style="23"/>
    <col min="3" max="3" width="10.6328125" style="23" customWidth="1"/>
    <col min="4" max="4" width="9.36328125" style="23"/>
    <col min="5" max="5" width="9.6328125" style="23" customWidth="1"/>
    <col min="6" max="6" width="11.36328125" style="23" customWidth="1"/>
    <col min="7" max="16384" width="9.36328125" style="23"/>
  </cols>
  <sheetData>
    <row r="1" spans="1:10" ht="38.25" customHeight="1" x14ac:dyDescent="0.3">
      <c r="A1" s="85" t="s">
        <v>64</v>
      </c>
      <c r="B1" s="85"/>
      <c r="C1" s="85"/>
      <c r="D1" s="85"/>
      <c r="E1" s="85"/>
      <c r="F1" s="85"/>
    </row>
    <row r="2" spans="1:10" ht="13" x14ac:dyDescent="0.3">
      <c r="A2" s="86" t="s">
        <v>82</v>
      </c>
      <c r="B2" s="86"/>
      <c r="C2" s="86"/>
      <c r="D2" s="86"/>
      <c r="E2" s="86"/>
      <c r="F2" s="86"/>
    </row>
    <row r="3" spans="1:10" x14ac:dyDescent="0.25">
      <c r="A3" s="87" t="s">
        <v>29</v>
      </c>
      <c r="B3" s="87"/>
      <c r="C3" s="87"/>
      <c r="D3" s="87"/>
      <c r="E3" s="87"/>
      <c r="F3" s="87"/>
    </row>
    <row r="4" spans="1:10" ht="65" x14ac:dyDescent="0.3">
      <c r="A4" s="3"/>
      <c r="B4" s="8" t="s">
        <v>67</v>
      </c>
      <c r="C4" s="8" t="s">
        <v>77</v>
      </c>
      <c r="D4" s="8" t="s">
        <v>11</v>
      </c>
      <c r="E4" s="9" t="s">
        <v>70</v>
      </c>
      <c r="F4" s="9" t="s">
        <v>78</v>
      </c>
      <c r="G4" s="39"/>
      <c r="H4" s="39"/>
      <c r="I4" s="39"/>
      <c r="J4" s="39"/>
    </row>
    <row r="5" spans="1:10" ht="25.5" customHeight="1" x14ac:dyDescent="0.3">
      <c r="A5" s="4" t="s">
        <v>2</v>
      </c>
      <c r="B5" s="6"/>
      <c r="C5" s="6"/>
      <c r="D5" s="6"/>
      <c r="E5" s="6"/>
      <c r="F5" s="6"/>
      <c r="G5" s="39"/>
      <c r="H5" s="39"/>
      <c r="I5" s="39"/>
      <c r="J5" s="39"/>
    </row>
    <row r="6" spans="1:10" x14ac:dyDescent="0.25">
      <c r="A6" s="2" t="s">
        <v>32</v>
      </c>
      <c r="B6" s="41">
        <v>5205.1370260000003</v>
      </c>
      <c r="C6" s="41">
        <v>10469.890402999999</v>
      </c>
      <c r="D6" s="10">
        <f t="shared" ref="D6:D12" si="0">(C6-B6)</f>
        <v>5264.7533769999991</v>
      </c>
      <c r="E6" s="18">
        <f t="shared" ref="E6:E12" si="1">(C6-B6)/B6*100</f>
        <v>101.14533682210885</v>
      </c>
      <c r="F6" s="18">
        <f>(C6/C12)*100</f>
        <v>82.065043739457039</v>
      </c>
      <c r="G6" s="39"/>
      <c r="H6" s="39"/>
      <c r="I6" s="39"/>
      <c r="J6" s="39"/>
    </row>
    <row r="7" spans="1:10" x14ac:dyDescent="0.25">
      <c r="A7" s="2" t="s">
        <v>12</v>
      </c>
      <c r="B7" s="41">
        <v>1146.282925</v>
      </c>
      <c r="C7" s="41">
        <v>808.15984300000002</v>
      </c>
      <c r="D7" s="10">
        <f t="shared" si="0"/>
        <v>-338.12308199999995</v>
      </c>
      <c r="E7" s="18">
        <f t="shared" si="1"/>
        <v>-29.497349618114566</v>
      </c>
      <c r="F7" s="18">
        <f>(C7/C12)*100</f>
        <v>6.3345145279901107</v>
      </c>
      <c r="G7" s="40"/>
      <c r="H7" s="39"/>
      <c r="I7" s="39"/>
      <c r="J7" s="39"/>
    </row>
    <row r="8" spans="1:10" x14ac:dyDescent="0.25">
      <c r="A8" s="2" t="s">
        <v>13</v>
      </c>
      <c r="B8" s="41">
        <v>289.50583699999999</v>
      </c>
      <c r="C8" s="41">
        <v>320.31872700000002</v>
      </c>
      <c r="D8" s="10">
        <f t="shared" si="0"/>
        <v>30.812890000000039</v>
      </c>
      <c r="E8" s="18">
        <f t="shared" si="1"/>
        <v>10.643270726178844</v>
      </c>
      <c r="F8" s="18">
        <f>(C8/C12)*100</f>
        <v>2.5107206790139882</v>
      </c>
      <c r="G8" s="40"/>
      <c r="H8" s="39"/>
      <c r="I8" s="39"/>
      <c r="J8" s="39"/>
    </row>
    <row r="9" spans="1:10" x14ac:dyDescent="0.25">
      <c r="A9" s="2" t="s">
        <v>14</v>
      </c>
      <c r="B9" s="41">
        <v>27.955916999999999</v>
      </c>
      <c r="C9" s="41">
        <v>32.643583999999997</v>
      </c>
      <c r="D9" s="10">
        <f t="shared" si="0"/>
        <v>4.6876669999999976</v>
      </c>
      <c r="E9" s="18">
        <f t="shared" si="1"/>
        <v>16.768067382658199</v>
      </c>
      <c r="F9" s="18">
        <f>(C9/C12)*100</f>
        <v>0.25586678042064692</v>
      </c>
      <c r="G9" s="40"/>
      <c r="H9" s="39"/>
      <c r="I9" s="39"/>
      <c r="J9" s="39"/>
    </row>
    <row r="10" spans="1:10" x14ac:dyDescent="0.25">
      <c r="A10" s="2" t="s">
        <v>26</v>
      </c>
      <c r="B10" s="41">
        <v>249.63257200000001</v>
      </c>
      <c r="C10" s="41">
        <v>395.26992000000001</v>
      </c>
      <c r="D10" s="10">
        <f t="shared" si="0"/>
        <v>145.637348</v>
      </c>
      <c r="E10" s="18">
        <f t="shared" si="1"/>
        <v>58.340683202190455</v>
      </c>
      <c r="F10" s="18">
        <f>(C10/C12)*100</f>
        <v>3.0982027533351331</v>
      </c>
      <c r="G10" s="40"/>
      <c r="H10" s="39"/>
      <c r="I10" s="39"/>
      <c r="J10" s="39"/>
    </row>
    <row r="11" spans="1:10" x14ac:dyDescent="0.25">
      <c r="A11" s="2" t="s">
        <v>27</v>
      </c>
      <c r="B11" s="41">
        <v>455.48839299999997</v>
      </c>
      <c r="C11" s="41">
        <v>731.756666</v>
      </c>
      <c r="D11" s="10">
        <f t="shared" si="0"/>
        <v>276.26827300000002</v>
      </c>
      <c r="E11" s="18">
        <f t="shared" si="1"/>
        <v>60.653197149636263</v>
      </c>
      <c r="F11" s="18">
        <f>(C11/C12)*100</f>
        <v>5.7356515197830822</v>
      </c>
      <c r="G11" s="40"/>
      <c r="H11" s="39"/>
      <c r="I11" s="39"/>
      <c r="J11" s="39"/>
    </row>
    <row r="12" spans="1:10" ht="13" x14ac:dyDescent="0.3">
      <c r="A12" s="7" t="s">
        <v>37</v>
      </c>
      <c r="B12" s="42">
        <v>7374.0026699999999</v>
      </c>
      <c r="C12" s="42">
        <v>12758.039143</v>
      </c>
      <c r="D12" s="11">
        <f t="shared" si="0"/>
        <v>5384.0364730000001</v>
      </c>
      <c r="E12" s="19">
        <f t="shared" si="1"/>
        <v>73.013758116797646</v>
      </c>
      <c r="F12" s="20">
        <f>SUM(F6:F11)</f>
        <v>99.999999999999986</v>
      </c>
      <c r="G12" s="40"/>
      <c r="H12" s="39"/>
      <c r="I12" s="39"/>
      <c r="J12" s="39"/>
    </row>
    <row r="13" spans="1:10" ht="25.5" customHeight="1" x14ac:dyDescent="0.3">
      <c r="A13" s="7" t="s">
        <v>15</v>
      </c>
      <c r="B13" s="5"/>
      <c r="C13" s="5"/>
      <c r="D13" s="13"/>
      <c r="E13" s="15"/>
      <c r="F13" s="14"/>
      <c r="G13" s="40"/>
      <c r="H13" s="39"/>
      <c r="I13" s="39"/>
      <c r="J13" s="39"/>
    </row>
    <row r="14" spans="1:10" x14ac:dyDescent="0.25">
      <c r="A14" s="2" t="s">
        <v>16</v>
      </c>
      <c r="B14" s="41">
        <v>1764.12201</v>
      </c>
      <c r="C14" s="41">
        <v>3630.179091</v>
      </c>
      <c r="D14" s="10">
        <f t="shared" ref="D14:D22" si="2">(C14-B14)</f>
        <v>1866.0570809999999</v>
      </c>
      <c r="E14" s="18">
        <f t="shared" ref="E14:E22" si="3">(C14-B14)/B14*100</f>
        <v>105.77823248177715</v>
      </c>
      <c r="F14" s="18">
        <f>(C14/C22)*100</f>
        <v>30.827808279172451</v>
      </c>
      <c r="G14" s="40"/>
      <c r="H14" s="39"/>
      <c r="I14" s="39"/>
      <c r="J14" s="39"/>
    </row>
    <row r="15" spans="1:10" x14ac:dyDescent="0.25">
      <c r="A15" s="2" t="s">
        <v>17</v>
      </c>
      <c r="B15" s="41">
        <v>2841.372464</v>
      </c>
      <c r="C15" s="41">
        <v>3745.6904450000002</v>
      </c>
      <c r="D15" s="10">
        <f t="shared" si="2"/>
        <v>904.31798100000015</v>
      </c>
      <c r="E15" s="18">
        <f t="shared" si="3"/>
        <v>31.826801746608329</v>
      </c>
      <c r="F15" s="18">
        <f>(C15/C22)*100</f>
        <v>31.808741116345153</v>
      </c>
      <c r="G15" s="40"/>
      <c r="H15" s="39"/>
      <c r="I15" s="39"/>
      <c r="J15" s="39"/>
    </row>
    <row r="16" spans="1:10" x14ac:dyDescent="0.25">
      <c r="A16" s="2" t="s">
        <v>18</v>
      </c>
      <c r="B16" s="41">
        <v>473.68955399999999</v>
      </c>
      <c r="C16" s="41">
        <v>577.39963799999998</v>
      </c>
      <c r="D16" s="10">
        <f t="shared" si="2"/>
        <v>103.71008399999999</v>
      </c>
      <c r="E16" s="18">
        <f t="shared" si="3"/>
        <v>21.894104086576498</v>
      </c>
      <c r="F16" s="18">
        <f>(C16/C22)*100</f>
        <v>4.9033298067463242</v>
      </c>
      <c r="G16" s="40"/>
      <c r="H16" s="39"/>
      <c r="I16" s="39"/>
      <c r="J16" s="39"/>
    </row>
    <row r="17" spans="1:10" x14ac:dyDescent="0.25">
      <c r="A17" s="2" t="s">
        <v>19</v>
      </c>
      <c r="B17" s="41">
        <v>572.43873099999996</v>
      </c>
      <c r="C17" s="41">
        <v>648.26256599999999</v>
      </c>
      <c r="D17" s="10">
        <f t="shared" si="2"/>
        <v>75.823835000000031</v>
      </c>
      <c r="E17" s="18">
        <f t="shared" si="3"/>
        <v>13.245755553182518</v>
      </c>
      <c r="F17" s="18">
        <f>(C17/C22)*100</f>
        <v>5.5051041830851588</v>
      </c>
      <c r="G17" s="40"/>
      <c r="H17" s="39"/>
      <c r="I17" s="39"/>
      <c r="J17" s="39"/>
    </row>
    <row r="18" spans="1:10" x14ac:dyDescent="0.25">
      <c r="A18" s="2" t="s">
        <v>20</v>
      </c>
      <c r="B18" s="41">
        <v>195.799116</v>
      </c>
      <c r="C18" s="41">
        <v>212.40092799999999</v>
      </c>
      <c r="D18" s="10">
        <f t="shared" si="2"/>
        <v>16.601811999999995</v>
      </c>
      <c r="E18" s="18">
        <f t="shared" si="3"/>
        <v>8.4790025303280707</v>
      </c>
      <c r="F18" s="18">
        <f>(C18/C22)*100</f>
        <v>1.8037278389200859</v>
      </c>
      <c r="G18" s="40"/>
      <c r="H18" s="39"/>
      <c r="I18" s="39"/>
      <c r="J18" s="39"/>
    </row>
    <row r="19" spans="1:10" x14ac:dyDescent="0.25">
      <c r="A19" s="2" t="s">
        <v>21</v>
      </c>
      <c r="B19" s="41">
        <v>122.56713000000001</v>
      </c>
      <c r="C19" s="41">
        <v>203.666585</v>
      </c>
      <c r="D19" s="10">
        <f t="shared" si="2"/>
        <v>81.099454999999992</v>
      </c>
      <c r="E19" s="18">
        <f t="shared" si="3"/>
        <v>66.167377012091251</v>
      </c>
      <c r="F19" s="18">
        <f>(C19/C22)*100</f>
        <v>1.7295550103353787</v>
      </c>
      <c r="G19" s="40"/>
      <c r="H19" s="39"/>
      <c r="I19" s="39"/>
      <c r="J19" s="39"/>
    </row>
    <row r="20" spans="1:10" x14ac:dyDescent="0.25">
      <c r="A20" s="2" t="s">
        <v>26</v>
      </c>
      <c r="B20" s="41">
        <v>114.413279</v>
      </c>
      <c r="C20" s="41">
        <v>163.07226600000001</v>
      </c>
      <c r="D20" s="10">
        <f t="shared" si="2"/>
        <v>48.65898700000001</v>
      </c>
      <c r="E20" s="18">
        <f t="shared" si="3"/>
        <v>42.529142967749408</v>
      </c>
      <c r="F20" s="18">
        <f>(C20/C22)*100</f>
        <v>1.3848243918217791</v>
      </c>
      <c r="G20" s="40"/>
      <c r="H20" s="39"/>
      <c r="I20" s="39"/>
      <c r="J20" s="39"/>
    </row>
    <row r="21" spans="1:10" x14ac:dyDescent="0.25">
      <c r="A21" s="2" t="s">
        <v>38</v>
      </c>
      <c r="B21" s="41">
        <v>1698.936434</v>
      </c>
      <c r="C21" s="41">
        <v>2594.9923819999999</v>
      </c>
      <c r="D21" s="10">
        <f t="shared" si="2"/>
        <v>896.05594799999994</v>
      </c>
      <c r="E21" s="18">
        <f t="shared" si="3"/>
        <v>52.742170340670903</v>
      </c>
      <c r="F21" s="18">
        <f>(C21/C22)*100</f>
        <v>22.036909373573671</v>
      </c>
      <c r="G21" s="40"/>
      <c r="H21" s="39"/>
      <c r="I21" s="39"/>
      <c r="J21" s="39"/>
    </row>
    <row r="22" spans="1:10" ht="13" x14ac:dyDescent="0.3">
      <c r="A22" s="7" t="s">
        <v>22</v>
      </c>
      <c r="B22" s="42">
        <v>7783.338718</v>
      </c>
      <c r="C22" s="42">
        <v>11775.663901</v>
      </c>
      <c r="D22" s="11">
        <f t="shared" si="2"/>
        <v>3992.3251829999999</v>
      </c>
      <c r="E22" s="19">
        <f t="shared" si="3"/>
        <v>51.293221683481669</v>
      </c>
      <c r="F22" s="20">
        <f>SUM(F14:F21)</f>
        <v>100</v>
      </c>
      <c r="G22" s="40"/>
      <c r="H22" s="39"/>
      <c r="I22" s="39"/>
      <c r="J22" s="39"/>
    </row>
    <row r="23" spans="1:10" ht="25.5" customHeight="1" x14ac:dyDescent="0.3">
      <c r="A23" s="7" t="s">
        <v>25</v>
      </c>
      <c r="B23" s="5"/>
      <c r="C23" s="5"/>
      <c r="D23" s="13"/>
      <c r="E23" s="15"/>
      <c r="F23" s="14"/>
      <c r="G23" s="40"/>
      <c r="H23" s="39"/>
      <c r="I23" s="39"/>
      <c r="J23" s="39"/>
    </row>
    <row r="24" spans="1:10" ht="13" x14ac:dyDescent="0.3">
      <c r="A24" s="1" t="s">
        <v>23</v>
      </c>
      <c r="B24" s="11">
        <f>(B12-B22)</f>
        <v>-409.33604800000012</v>
      </c>
      <c r="C24" s="11">
        <f>(C12-C22)</f>
        <v>982.37524200000007</v>
      </c>
      <c r="D24" s="10">
        <f t="shared" ref="D24" si="4">(C24-B24)</f>
        <v>1391.7112900000002</v>
      </c>
      <c r="E24" s="18">
        <f t="shared" ref="E24" si="5">(C24-B24)/B24*100</f>
        <v>-339.99236001809442</v>
      </c>
      <c r="F24" s="17" t="s">
        <v>31</v>
      </c>
      <c r="G24" s="40"/>
      <c r="H24" s="39"/>
      <c r="I24" s="39"/>
      <c r="J24" s="39"/>
    </row>
    <row r="25" spans="1:10" ht="13" x14ac:dyDescent="0.3">
      <c r="A25" s="1" t="s">
        <v>39</v>
      </c>
      <c r="B25" s="11">
        <f>(B24/B12)*100</f>
        <v>-5.5510699726936785</v>
      </c>
      <c r="C25" s="11">
        <f>(C24/C12)*100</f>
        <v>7.7000488161929139</v>
      </c>
      <c r="D25" s="11">
        <f t="shared" ref="D25:D31" si="6">(C25-B25)</f>
        <v>13.251118788886593</v>
      </c>
      <c r="E25" s="17" t="s">
        <v>31</v>
      </c>
      <c r="F25" s="17" t="s">
        <v>31</v>
      </c>
      <c r="G25" s="40"/>
      <c r="H25" s="39"/>
      <c r="I25" s="39"/>
      <c r="J25" s="39"/>
    </row>
    <row r="26" spans="1:10" x14ac:dyDescent="0.25">
      <c r="A26" s="21" t="s">
        <v>40</v>
      </c>
      <c r="B26" s="10">
        <v>-362.75555000000003</v>
      </c>
      <c r="C26" s="10">
        <v>-232.910145</v>
      </c>
      <c r="D26" s="10">
        <f t="shared" si="6"/>
        <v>129.84540500000003</v>
      </c>
      <c r="E26" s="18">
        <f t="shared" ref="E26:E30" si="7">(C26-B26)/B26*100</f>
        <v>-35.794188400425583</v>
      </c>
      <c r="F26" s="16" t="s">
        <v>31</v>
      </c>
      <c r="G26" s="40"/>
      <c r="H26" s="39"/>
      <c r="I26" s="39"/>
      <c r="J26" s="39"/>
    </row>
    <row r="27" spans="1:10" ht="13" x14ac:dyDescent="0.3">
      <c r="A27" s="22" t="s">
        <v>24</v>
      </c>
      <c r="B27" s="11">
        <f>SUM(B24,B26)</f>
        <v>-772.0915980000002</v>
      </c>
      <c r="C27" s="11">
        <f>SUM(C24,C26)</f>
        <v>749.46509700000001</v>
      </c>
      <c r="D27" s="10">
        <f t="shared" si="6"/>
        <v>1521.5566950000002</v>
      </c>
      <c r="E27" s="18">
        <f t="shared" si="7"/>
        <v>-197.06945379814894</v>
      </c>
      <c r="F27" s="17" t="s">
        <v>31</v>
      </c>
      <c r="G27" s="40"/>
      <c r="H27" s="39"/>
      <c r="I27" s="39"/>
      <c r="J27" s="39"/>
    </row>
    <row r="28" spans="1:10" x14ac:dyDescent="0.25">
      <c r="A28" s="21" t="s">
        <v>33</v>
      </c>
      <c r="B28" s="10">
        <v>75.126103000000001</v>
      </c>
      <c r="C28" s="10">
        <v>32.090310000000002</v>
      </c>
      <c r="D28" s="10">
        <f t="shared" si="6"/>
        <v>-43.035792999999998</v>
      </c>
      <c r="E28" s="18">
        <f t="shared" si="7"/>
        <v>-57.284740298588353</v>
      </c>
      <c r="F28" s="16" t="s">
        <v>31</v>
      </c>
      <c r="G28" s="40"/>
      <c r="H28" s="39"/>
      <c r="I28" s="39"/>
      <c r="J28" s="39"/>
    </row>
    <row r="29" spans="1:10" x14ac:dyDescent="0.25">
      <c r="A29" s="21" t="s">
        <v>34</v>
      </c>
      <c r="B29" s="10">
        <v>0</v>
      </c>
      <c r="C29" s="10">
        <v>0</v>
      </c>
      <c r="D29" s="10">
        <f t="shared" si="6"/>
        <v>0</v>
      </c>
      <c r="E29" s="18">
        <v>0</v>
      </c>
      <c r="F29" s="16" t="s">
        <v>31</v>
      </c>
      <c r="G29" s="40"/>
      <c r="H29" s="39"/>
      <c r="I29" s="39"/>
      <c r="J29" s="39"/>
    </row>
    <row r="30" spans="1:10" ht="13" x14ac:dyDescent="0.3">
      <c r="A30" s="1" t="s">
        <v>0</v>
      </c>
      <c r="B30" s="11">
        <f>SUM(B27:B29)</f>
        <v>-696.96549500000015</v>
      </c>
      <c r="C30" s="11">
        <f>SUM(C27:C29)</f>
        <v>781.55540700000006</v>
      </c>
      <c r="D30" s="10">
        <f t="shared" si="6"/>
        <v>1478.5209020000002</v>
      </c>
      <c r="E30" s="18">
        <f t="shared" si="7"/>
        <v>-212.13688663310367</v>
      </c>
      <c r="F30" s="17" t="s">
        <v>31</v>
      </c>
      <c r="G30" s="40"/>
      <c r="H30" s="39"/>
      <c r="I30" s="39"/>
      <c r="J30" s="39"/>
    </row>
    <row r="31" spans="1:10" ht="13" x14ac:dyDescent="0.3">
      <c r="A31" s="7" t="s">
        <v>41</v>
      </c>
      <c r="B31" s="12">
        <f>(B30/B12)*100</f>
        <v>-9.4516577521119896</v>
      </c>
      <c r="C31" s="12">
        <f>(C30/C12)*100</f>
        <v>6.1259837678803404</v>
      </c>
      <c r="D31" s="11">
        <f t="shared" si="6"/>
        <v>15.57764151999233</v>
      </c>
      <c r="E31" s="17" t="s">
        <v>31</v>
      </c>
      <c r="F31" s="17" t="s">
        <v>31</v>
      </c>
      <c r="G31" s="40"/>
      <c r="H31" s="39"/>
      <c r="I31" s="39"/>
      <c r="J31" s="39"/>
    </row>
    <row r="32" spans="1:10" ht="25.5" customHeight="1" x14ac:dyDescent="0.25">
      <c r="A32" s="88" t="s">
        <v>4</v>
      </c>
      <c r="B32" s="88"/>
      <c r="C32" s="88"/>
      <c r="D32" s="88"/>
      <c r="E32" s="88"/>
      <c r="F32" s="88"/>
      <c r="H32" s="39"/>
      <c r="I32" s="39"/>
      <c r="J32" s="39"/>
    </row>
    <row r="33" spans="1:10" ht="63.75" customHeight="1" x14ac:dyDescent="0.25">
      <c r="A33" s="84" t="s">
        <v>28</v>
      </c>
      <c r="B33" s="84"/>
      <c r="C33" s="84"/>
      <c r="D33" s="84"/>
      <c r="E33" s="84"/>
      <c r="F33" s="84"/>
      <c r="H33" s="39"/>
      <c r="I33" s="39"/>
      <c r="J33" s="39"/>
    </row>
    <row r="34" spans="1:10" ht="51" customHeight="1" x14ac:dyDescent="0.25">
      <c r="A34" s="84" t="s">
        <v>30</v>
      </c>
      <c r="B34" s="84"/>
      <c r="C34" s="84"/>
      <c r="D34" s="84"/>
      <c r="E34" s="84"/>
      <c r="F34" s="84"/>
      <c r="H34" s="39"/>
      <c r="I34" s="39"/>
      <c r="J34" s="39"/>
    </row>
    <row r="35" spans="1:10" ht="89.25" customHeight="1" x14ac:dyDescent="0.25">
      <c r="A35" s="71" t="s">
        <v>48</v>
      </c>
      <c r="B35" s="71"/>
      <c r="C35" s="71"/>
      <c r="D35" s="71"/>
      <c r="E35" s="71"/>
      <c r="F35" s="71"/>
    </row>
    <row r="36" spans="1:10" ht="51" customHeight="1" x14ac:dyDescent="0.25">
      <c r="A36" s="71" t="s">
        <v>42</v>
      </c>
      <c r="B36" s="71"/>
      <c r="C36" s="71"/>
      <c r="D36" s="71"/>
      <c r="E36" s="71"/>
      <c r="F36" s="71"/>
    </row>
    <row r="37" spans="1:10" ht="25.5" customHeight="1" x14ac:dyDescent="0.25">
      <c r="A37" s="71" t="s">
        <v>43</v>
      </c>
      <c r="B37" s="71"/>
      <c r="C37" s="71"/>
      <c r="D37" s="71"/>
      <c r="E37" s="71"/>
      <c r="F37" s="71"/>
    </row>
    <row r="38" spans="1:10" ht="51" customHeight="1" x14ac:dyDescent="0.25">
      <c r="A38" s="71" t="s">
        <v>44</v>
      </c>
      <c r="B38" s="76"/>
      <c r="C38" s="76"/>
      <c r="D38" s="76"/>
      <c r="E38" s="76"/>
      <c r="F38" s="76"/>
    </row>
    <row r="39" spans="1:10" ht="38.25" customHeight="1" x14ac:dyDescent="0.25">
      <c r="A39" s="71" t="s">
        <v>45</v>
      </c>
      <c r="B39" s="71"/>
      <c r="C39" s="71"/>
      <c r="D39" s="71"/>
      <c r="E39" s="71"/>
      <c r="F39" s="71"/>
    </row>
    <row r="40" spans="1:10" x14ac:dyDescent="0.25">
      <c r="A40" s="24"/>
      <c r="B40" s="24"/>
      <c r="C40" s="24"/>
      <c r="D40" s="24"/>
      <c r="E40" s="24"/>
      <c r="F40" s="24"/>
    </row>
    <row r="41" spans="1:10" x14ac:dyDescent="0.25">
      <c r="A41" s="24"/>
      <c r="B41" s="24"/>
      <c r="C41" s="24"/>
      <c r="D41" s="24"/>
      <c r="E41" s="24"/>
      <c r="F41" s="24"/>
    </row>
    <row r="42" spans="1:10" x14ac:dyDescent="0.25">
      <c r="A42" s="24"/>
      <c r="B42" s="24"/>
      <c r="C42" s="24"/>
      <c r="D42" s="24"/>
      <c r="E42" s="24"/>
      <c r="F42" s="24"/>
    </row>
    <row r="43" spans="1:10" x14ac:dyDescent="0.25">
      <c r="A43" s="24"/>
      <c r="B43" s="24"/>
      <c r="C43" s="24"/>
      <c r="D43" s="24"/>
      <c r="E43" s="24"/>
      <c r="F43" s="24"/>
    </row>
    <row r="44" spans="1:10" x14ac:dyDescent="0.25">
      <c r="A44" s="24"/>
      <c r="B44" s="24"/>
      <c r="C44" s="24"/>
      <c r="D44" s="24"/>
      <c r="E44" s="24"/>
      <c r="F44" s="24"/>
    </row>
    <row r="45" spans="1:10" x14ac:dyDescent="0.25">
      <c r="A45" s="24"/>
      <c r="B45" s="24"/>
      <c r="C45" s="24"/>
      <c r="D45" s="24"/>
      <c r="E45" s="24"/>
      <c r="F45" s="24"/>
    </row>
    <row r="46" spans="1:10" x14ac:dyDescent="0.25">
      <c r="A46" s="24"/>
      <c r="B46" s="24"/>
      <c r="C46" s="24"/>
      <c r="D46" s="24"/>
      <c r="E46" s="24"/>
      <c r="F46" s="24"/>
    </row>
  </sheetData>
  <mergeCells count="11">
    <mergeCell ref="A34:F34"/>
    <mergeCell ref="A1:F1"/>
    <mergeCell ref="A2:F2"/>
    <mergeCell ref="A3:F3"/>
    <mergeCell ref="A32:F32"/>
    <mergeCell ref="A33:F33"/>
    <mergeCell ref="A35:F35"/>
    <mergeCell ref="A36:F36"/>
    <mergeCell ref="A37:F37"/>
    <mergeCell ref="A38:F38"/>
    <mergeCell ref="A39:F39"/>
  </mergeCells>
  <pageMargins left="0.45" right="0.45" top="0.5" bottom="0.5" header="0.3" footer="0.3"/>
  <pageSetup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5"/>
  <sheetViews>
    <sheetView zoomScaleNormal="100" workbookViewId="0">
      <selection sqref="A1:G1"/>
    </sheetView>
  </sheetViews>
  <sheetFormatPr defaultColWidth="9.36328125" defaultRowHeight="12.5" x14ac:dyDescent="0.25"/>
  <cols>
    <col min="1" max="1" width="27.54296875" style="24" bestFit="1" customWidth="1"/>
    <col min="2" max="3" width="9.36328125" style="24"/>
    <col min="4" max="4" width="10.6328125" style="24" bestFit="1" customWidth="1"/>
    <col min="5" max="6" width="10.6328125" style="24" customWidth="1"/>
    <col min="7" max="7" width="18.36328125" style="24" customWidth="1"/>
    <col min="8" max="16384" width="9.36328125" style="24"/>
  </cols>
  <sheetData>
    <row r="1" spans="1:7" ht="13" x14ac:dyDescent="0.3">
      <c r="A1" s="66" t="s">
        <v>61</v>
      </c>
      <c r="B1" s="66"/>
      <c r="C1" s="66"/>
      <c r="D1" s="66"/>
      <c r="E1" s="66"/>
      <c r="F1" s="66"/>
      <c r="G1" s="66"/>
    </row>
    <row r="2" spans="1:7" ht="13" x14ac:dyDescent="0.25">
      <c r="A2" s="67" t="s">
        <v>79</v>
      </c>
      <c r="B2" s="67"/>
      <c r="C2" s="67"/>
      <c r="D2" s="67"/>
      <c r="E2" s="67"/>
      <c r="F2" s="67"/>
      <c r="G2" s="67"/>
    </row>
    <row r="3" spans="1:7" ht="13" x14ac:dyDescent="0.25">
      <c r="A3" s="67" t="s">
        <v>59</v>
      </c>
      <c r="B3" s="67"/>
      <c r="C3" s="67"/>
      <c r="D3" s="67"/>
      <c r="E3" s="67"/>
      <c r="F3" s="67"/>
      <c r="G3" s="67"/>
    </row>
    <row r="4" spans="1:7" ht="39" x14ac:dyDescent="0.3">
      <c r="A4" s="58"/>
      <c r="B4" s="59">
        <v>2018</v>
      </c>
      <c r="C4" s="59">
        <v>2019</v>
      </c>
      <c r="D4" s="59">
        <v>2020</v>
      </c>
      <c r="E4" s="59">
        <v>2021</v>
      </c>
      <c r="F4" s="59">
        <v>2022</v>
      </c>
      <c r="G4" s="59" t="s">
        <v>68</v>
      </c>
    </row>
    <row r="5" spans="1:7" ht="13" x14ac:dyDescent="0.25">
      <c r="A5" s="60" t="s">
        <v>0</v>
      </c>
      <c r="B5" s="61">
        <v>8552.7999999999993</v>
      </c>
      <c r="C5" s="61">
        <v>10971.1</v>
      </c>
      <c r="D5" s="61">
        <v>-28211.599999999999</v>
      </c>
      <c r="E5" s="64">
        <v>382.96911599999999</v>
      </c>
      <c r="F5" s="64">
        <v>1846.7779680000001</v>
      </c>
      <c r="G5" s="61">
        <f>(F5-E5)</f>
        <v>1463.8088520000001</v>
      </c>
    </row>
    <row r="6" spans="1:7" ht="13" x14ac:dyDescent="0.25">
      <c r="A6" s="60" t="s">
        <v>1</v>
      </c>
      <c r="B6" s="61">
        <v>13213.9</v>
      </c>
      <c r="C6" s="61">
        <v>15791.7</v>
      </c>
      <c r="D6" s="61">
        <v>-39659.9</v>
      </c>
      <c r="E6" s="64">
        <v>-12169.732338</v>
      </c>
      <c r="F6" s="64">
        <v>6849.9279889999998</v>
      </c>
      <c r="G6" s="61">
        <f t="shared" ref="G6:G13" si="0">(F6-E6)</f>
        <v>19019.660326999998</v>
      </c>
    </row>
    <row r="7" spans="1:7" ht="13" x14ac:dyDescent="0.25">
      <c r="A7" s="60" t="s">
        <v>5</v>
      </c>
      <c r="B7" s="61">
        <v>140611.79999999999</v>
      </c>
      <c r="C7" s="61">
        <v>148717.29999999999</v>
      </c>
      <c r="D7" s="61">
        <v>62424.7</v>
      </c>
      <c r="E7" s="64">
        <v>107336.954031</v>
      </c>
      <c r="F7" s="64">
        <v>163886.63297800001</v>
      </c>
      <c r="G7" s="61">
        <f t="shared" si="0"/>
        <v>56549.678947000008</v>
      </c>
    </row>
    <row r="8" spans="1:7" ht="13" x14ac:dyDescent="0.25">
      <c r="A8" s="60" t="s">
        <v>6</v>
      </c>
      <c r="B8" s="61">
        <v>100435.7</v>
      </c>
      <c r="C8" s="61">
        <v>105940.8</v>
      </c>
      <c r="D8" s="61">
        <v>39898.199999999997</v>
      </c>
      <c r="E8" s="64">
        <v>71363.140249999997</v>
      </c>
      <c r="F8" s="64">
        <v>117108.15672</v>
      </c>
      <c r="G8" s="61">
        <f t="shared" si="0"/>
        <v>45745.016470000002</v>
      </c>
    </row>
    <row r="9" spans="1:7" ht="13" x14ac:dyDescent="0.25">
      <c r="A9" s="60" t="s">
        <v>7</v>
      </c>
      <c r="B9" s="61">
        <v>3807.4</v>
      </c>
      <c r="C9" s="61">
        <v>4479.3</v>
      </c>
      <c r="D9" s="61">
        <v>2332.1</v>
      </c>
      <c r="E9" s="64">
        <v>4312.20723</v>
      </c>
      <c r="F9" s="64">
        <v>5451.7635579999996</v>
      </c>
      <c r="G9" s="61">
        <f t="shared" si="0"/>
        <v>1139.5563279999997</v>
      </c>
    </row>
    <row r="10" spans="1:7" ht="13" x14ac:dyDescent="0.25">
      <c r="A10" s="60" t="s">
        <v>8</v>
      </c>
      <c r="B10" s="61">
        <v>1993.4</v>
      </c>
      <c r="C10" s="61">
        <v>2064.4</v>
      </c>
      <c r="D10" s="61">
        <v>682.3</v>
      </c>
      <c r="E10" s="64">
        <v>610.35980300000006</v>
      </c>
      <c r="F10" s="64">
        <v>873.92215199999998</v>
      </c>
      <c r="G10" s="61">
        <f t="shared" si="0"/>
        <v>263.56234899999993</v>
      </c>
    </row>
    <row r="11" spans="1:7" ht="13" x14ac:dyDescent="0.25">
      <c r="A11" s="60" t="s">
        <v>3</v>
      </c>
      <c r="B11" s="61">
        <v>127397.9</v>
      </c>
      <c r="C11" s="61">
        <v>132925.6</v>
      </c>
      <c r="D11" s="61">
        <v>102084.6</v>
      </c>
      <c r="E11" s="64">
        <v>119506.688377</v>
      </c>
      <c r="F11" s="64">
        <v>157036.704986</v>
      </c>
      <c r="G11" s="61">
        <f t="shared" si="0"/>
        <v>37530.016608999998</v>
      </c>
    </row>
    <row r="12" spans="1:7" ht="13" x14ac:dyDescent="0.25">
      <c r="A12" s="60" t="s">
        <v>9</v>
      </c>
      <c r="B12" s="61">
        <v>23395.5</v>
      </c>
      <c r="C12" s="61">
        <v>22416.2</v>
      </c>
      <c r="D12" s="61">
        <v>8950.2999999999993</v>
      </c>
      <c r="E12" s="64">
        <v>17354.709246999999</v>
      </c>
      <c r="F12" s="64">
        <v>34641.124387000003</v>
      </c>
      <c r="G12" s="61">
        <f t="shared" si="0"/>
        <v>17286.415140000005</v>
      </c>
    </row>
    <row r="13" spans="1:7" ht="13" x14ac:dyDescent="0.25">
      <c r="A13" s="62" t="s">
        <v>10</v>
      </c>
      <c r="B13" s="63">
        <v>41086.5</v>
      </c>
      <c r="C13" s="63">
        <v>44727.8</v>
      </c>
      <c r="D13" s="63">
        <v>39755</v>
      </c>
      <c r="E13" s="65">
        <v>41868.606877999999</v>
      </c>
      <c r="F13" s="65">
        <v>49325.478966000002</v>
      </c>
      <c r="G13" s="65">
        <f t="shared" si="0"/>
        <v>7456.8720880000037</v>
      </c>
    </row>
    <row r="14" spans="1:7" ht="25.5" customHeight="1" x14ac:dyDescent="0.25">
      <c r="A14" s="68" t="s">
        <v>4</v>
      </c>
      <c r="B14" s="68"/>
      <c r="C14" s="68"/>
      <c r="D14" s="69"/>
      <c r="E14" s="69"/>
      <c r="F14" s="69"/>
      <c r="G14" s="69"/>
    </row>
    <row r="15" spans="1:7" ht="101.15" customHeight="1" x14ac:dyDescent="0.25">
      <c r="A15" s="70" t="s">
        <v>60</v>
      </c>
      <c r="B15" s="70"/>
      <c r="C15" s="70"/>
      <c r="D15" s="70"/>
      <c r="E15" s="70"/>
      <c r="F15" s="70"/>
      <c r="G15" s="70"/>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
  <sheetViews>
    <sheetView zoomScaleNormal="100" workbookViewId="0">
      <selection sqref="A1:G1"/>
    </sheetView>
  </sheetViews>
  <sheetFormatPr defaultColWidth="9.36328125" defaultRowHeight="12.5" x14ac:dyDescent="0.25"/>
  <cols>
    <col min="1" max="1" width="27.54296875" style="24" bestFit="1" customWidth="1"/>
    <col min="2" max="6" width="9.36328125" style="24"/>
    <col min="7" max="7" width="18.36328125" style="24" customWidth="1"/>
    <col min="8" max="16384" width="9.36328125" style="24"/>
  </cols>
  <sheetData>
    <row r="1" spans="1:7" ht="13" x14ac:dyDescent="0.3">
      <c r="A1" s="66" t="s">
        <v>58</v>
      </c>
      <c r="B1" s="66"/>
      <c r="C1" s="66"/>
      <c r="D1" s="66"/>
      <c r="E1" s="66"/>
      <c r="F1" s="66"/>
      <c r="G1" s="66"/>
    </row>
    <row r="2" spans="1:7" ht="13" x14ac:dyDescent="0.25">
      <c r="A2" s="67" t="s">
        <v>80</v>
      </c>
      <c r="B2" s="67"/>
      <c r="C2" s="67"/>
      <c r="D2" s="67"/>
      <c r="E2" s="67"/>
      <c r="F2" s="67"/>
      <c r="G2" s="67"/>
    </row>
    <row r="3" spans="1:7" ht="13" x14ac:dyDescent="0.25">
      <c r="A3" s="67" t="s">
        <v>59</v>
      </c>
      <c r="B3" s="67"/>
      <c r="C3" s="67"/>
      <c r="D3" s="67"/>
      <c r="E3" s="67"/>
      <c r="F3" s="67"/>
      <c r="G3" s="67"/>
    </row>
    <row r="4" spans="1:7" ht="39" x14ac:dyDescent="0.3">
      <c r="A4" s="58"/>
      <c r="B4" s="59">
        <v>2018</v>
      </c>
      <c r="C4" s="59">
        <v>2019</v>
      </c>
      <c r="D4" s="59">
        <v>2020</v>
      </c>
      <c r="E4" s="59">
        <v>2021</v>
      </c>
      <c r="F4" s="59">
        <v>2022</v>
      </c>
      <c r="G4" s="59" t="s">
        <v>68</v>
      </c>
    </row>
    <row r="5" spans="1:7" ht="13" x14ac:dyDescent="0.25">
      <c r="A5" s="60" t="s">
        <v>0</v>
      </c>
      <c r="B5" s="61">
        <v>3222</v>
      </c>
      <c r="C5" s="61">
        <v>3767.1</v>
      </c>
      <c r="D5" s="61">
        <v>-6833.6</v>
      </c>
      <c r="E5" s="64">
        <v>-3151.5610320000001</v>
      </c>
      <c r="F5" s="64">
        <v>-256.74567100000002</v>
      </c>
      <c r="G5" s="61">
        <f>(F5-E5)</f>
        <v>2894.8153609999999</v>
      </c>
    </row>
    <row r="6" spans="1:7" ht="13" x14ac:dyDescent="0.25">
      <c r="A6" s="60" t="s">
        <v>1</v>
      </c>
      <c r="B6" s="61">
        <v>4432</v>
      </c>
      <c r="C6" s="61">
        <v>4953.8999999999996</v>
      </c>
      <c r="D6" s="61">
        <v>-6828.2</v>
      </c>
      <c r="E6" s="64">
        <v>-5165.7935379999999</v>
      </c>
      <c r="F6" s="64">
        <v>1049.4647339999999</v>
      </c>
      <c r="G6" s="61">
        <f t="shared" ref="G6:G13" si="0">(F6-E6)</f>
        <v>6215.258272</v>
      </c>
    </row>
    <row r="7" spans="1:7" ht="13" x14ac:dyDescent="0.25">
      <c r="A7" s="60" t="s">
        <v>5</v>
      </c>
      <c r="B7" s="61">
        <v>46861.9</v>
      </c>
      <c r="C7" s="61">
        <v>47760.9</v>
      </c>
      <c r="D7" s="61">
        <v>14872.7</v>
      </c>
      <c r="E7" s="64">
        <v>22656.487334000001</v>
      </c>
      <c r="F7" s="64">
        <v>47284.014896000001</v>
      </c>
      <c r="G7" s="61">
        <f t="shared" si="0"/>
        <v>24627.527561999999</v>
      </c>
    </row>
    <row r="8" spans="1:7" ht="13" x14ac:dyDescent="0.25">
      <c r="A8" s="60" t="s">
        <v>6</v>
      </c>
      <c r="B8" s="61">
        <v>38546.699999999997</v>
      </c>
      <c r="C8" s="61">
        <v>39495.9</v>
      </c>
      <c r="D8" s="61">
        <v>9988.9</v>
      </c>
      <c r="E8" s="64">
        <v>15307.575819</v>
      </c>
      <c r="F8" s="64">
        <v>38014.528268000002</v>
      </c>
      <c r="G8" s="61">
        <f t="shared" si="0"/>
        <v>22706.952449000004</v>
      </c>
    </row>
    <row r="9" spans="1:7" ht="13" x14ac:dyDescent="0.25">
      <c r="A9" s="60" t="s">
        <v>7</v>
      </c>
      <c r="B9" s="61">
        <v>1264.9000000000001</v>
      </c>
      <c r="C9" s="61">
        <v>1321.7</v>
      </c>
      <c r="D9" s="61">
        <v>509.5</v>
      </c>
      <c r="E9" s="64">
        <v>997.64378099999999</v>
      </c>
      <c r="F9" s="64">
        <v>1306.1166820000001</v>
      </c>
      <c r="G9" s="61">
        <f t="shared" si="0"/>
        <v>308.47290100000009</v>
      </c>
    </row>
    <row r="10" spans="1:7" ht="13" x14ac:dyDescent="0.25">
      <c r="A10" s="60" t="s">
        <v>8</v>
      </c>
      <c r="B10" s="61">
        <v>864.2</v>
      </c>
      <c r="C10" s="61">
        <v>821.7</v>
      </c>
      <c r="D10" s="61">
        <v>216.1</v>
      </c>
      <c r="E10" s="64">
        <v>88.043790000000001</v>
      </c>
      <c r="F10" s="64">
        <v>129.95722799999999</v>
      </c>
      <c r="G10" s="61">
        <f t="shared" si="0"/>
        <v>41.913437999999985</v>
      </c>
    </row>
    <row r="11" spans="1:7" ht="13" x14ac:dyDescent="0.25">
      <c r="A11" s="60" t="s">
        <v>3</v>
      </c>
      <c r="B11" s="61">
        <v>42429.9</v>
      </c>
      <c r="C11" s="61">
        <v>42807</v>
      </c>
      <c r="D11" s="61">
        <v>21700.9</v>
      </c>
      <c r="E11" s="64">
        <v>27822.278869000002</v>
      </c>
      <c r="F11" s="64">
        <v>46234.552167000002</v>
      </c>
      <c r="G11" s="61">
        <f t="shared" si="0"/>
        <v>18412.273298</v>
      </c>
    </row>
    <row r="12" spans="1:7" ht="13" x14ac:dyDescent="0.25">
      <c r="A12" s="60" t="s">
        <v>9</v>
      </c>
      <c r="B12" s="61">
        <v>11064.4</v>
      </c>
      <c r="C12" s="61">
        <v>10398</v>
      </c>
      <c r="D12" s="61">
        <v>3198.7</v>
      </c>
      <c r="E12" s="64">
        <v>5622.9619309999998</v>
      </c>
      <c r="F12" s="64">
        <v>14479.972847999999</v>
      </c>
      <c r="G12" s="61">
        <f t="shared" si="0"/>
        <v>8857.0109169999996</v>
      </c>
    </row>
    <row r="13" spans="1:7" ht="13" x14ac:dyDescent="0.25">
      <c r="A13" s="62" t="s">
        <v>10</v>
      </c>
      <c r="B13" s="63">
        <v>15017.1</v>
      </c>
      <c r="C13" s="63">
        <v>15732</v>
      </c>
      <c r="D13" s="63">
        <v>9350.6</v>
      </c>
      <c r="E13" s="65">
        <v>10708.027674999999</v>
      </c>
      <c r="F13" s="65">
        <v>14652.545786999999</v>
      </c>
      <c r="G13" s="63">
        <f t="shared" si="0"/>
        <v>3944.5181119999997</v>
      </c>
    </row>
    <row r="14" spans="1:7" ht="25.5" customHeight="1" x14ac:dyDescent="0.25">
      <c r="A14" s="68" t="s">
        <v>4</v>
      </c>
      <c r="B14" s="68"/>
      <c r="C14" s="68"/>
      <c r="D14" s="69"/>
      <c r="E14" s="69"/>
      <c r="F14" s="69"/>
      <c r="G14" s="69"/>
    </row>
    <row r="15" spans="1:7" ht="105" customHeight="1" x14ac:dyDescent="0.25">
      <c r="A15" s="70" t="s">
        <v>60</v>
      </c>
      <c r="B15" s="70"/>
      <c r="C15" s="70"/>
      <c r="D15" s="70"/>
      <c r="E15" s="70"/>
      <c r="F15" s="70"/>
      <c r="G15" s="70"/>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
  <sheetViews>
    <sheetView zoomScaleNormal="100" workbookViewId="0">
      <selection activeCell="B13" sqref="B13"/>
    </sheetView>
  </sheetViews>
  <sheetFormatPr defaultColWidth="9.36328125" defaultRowHeight="12.5" x14ac:dyDescent="0.25"/>
  <cols>
    <col min="1" max="1" width="35" style="24" customWidth="1"/>
    <col min="2" max="3" width="9.36328125" style="24"/>
    <col min="4" max="4" width="9.54296875" style="24" customWidth="1"/>
    <col min="5" max="5" width="9.6328125" style="24" customWidth="1"/>
    <col min="6" max="6" width="11.36328125" style="24" customWidth="1"/>
    <col min="7" max="16384" width="9.36328125" style="24"/>
  </cols>
  <sheetData>
    <row r="1" spans="1:6" ht="25.5" customHeight="1" x14ac:dyDescent="0.3">
      <c r="A1" s="72" t="s">
        <v>57</v>
      </c>
      <c r="B1" s="72"/>
      <c r="C1" s="72"/>
      <c r="D1" s="72"/>
      <c r="E1" s="72"/>
      <c r="F1" s="72"/>
    </row>
    <row r="2" spans="1:6" ht="13" x14ac:dyDescent="0.3">
      <c r="A2" s="73" t="s">
        <v>79</v>
      </c>
      <c r="B2" s="73"/>
      <c r="C2" s="73"/>
      <c r="D2" s="73"/>
      <c r="E2" s="73"/>
      <c r="F2" s="73"/>
    </row>
    <row r="3" spans="1:6" ht="13" x14ac:dyDescent="0.3">
      <c r="A3" s="74" t="s">
        <v>29</v>
      </c>
      <c r="B3" s="74"/>
      <c r="C3" s="74"/>
      <c r="D3" s="74"/>
      <c r="E3" s="74"/>
      <c r="F3" s="74"/>
    </row>
    <row r="4" spans="1:6" ht="65" x14ac:dyDescent="0.3">
      <c r="A4" s="45"/>
      <c r="B4" s="9" t="s">
        <v>65</v>
      </c>
      <c r="C4" s="9" t="s">
        <v>69</v>
      </c>
      <c r="D4" s="8" t="s">
        <v>11</v>
      </c>
      <c r="E4" s="9" t="s">
        <v>70</v>
      </c>
      <c r="F4" s="9" t="s">
        <v>71</v>
      </c>
    </row>
    <row r="5" spans="1:6" ht="25.5" customHeight="1" x14ac:dyDescent="0.3">
      <c r="A5" s="4" t="s">
        <v>2</v>
      </c>
      <c r="B5" s="6"/>
      <c r="C5" s="6"/>
      <c r="D5" s="6"/>
      <c r="E5" s="6"/>
      <c r="F5" s="6"/>
    </row>
    <row r="6" spans="1:6" x14ac:dyDescent="0.25">
      <c r="A6" s="2" t="s">
        <v>32</v>
      </c>
      <c r="B6" s="46">
        <v>86670.716069000002</v>
      </c>
      <c r="C6" s="46">
        <v>155122.68498799999</v>
      </c>
      <c r="D6" s="10">
        <f>(C6-B6)</f>
        <v>68451.968918999992</v>
      </c>
      <c r="E6" s="18">
        <f>(C6-B6)/B6*100</f>
        <v>78.979350839220302</v>
      </c>
      <c r="F6" s="18">
        <f>(C6/C12)*100</f>
        <v>73.458450096983952</v>
      </c>
    </row>
    <row r="7" spans="1:6" x14ac:dyDescent="0.25">
      <c r="A7" s="2" t="s">
        <v>12</v>
      </c>
      <c r="B7" s="46">
        <v>5202.6194390000001</v>
      </c>
      <c r="C7" s="46">
        <v>5005.3757390000001</v>
      </c>
      <c r="D7" s="10">
        <f t="shared" ref="D7:D12" si="0">(C7-B7)</f>
        <v>-197.24369999999999</v>
      </c>
      <c r="E7" s="18">
        <f t="shared" ref="E7:E12" si="1">(C7-B7)/B7*100</f>
        <v>-3.7912382851110933</v>
      </c>
      <c r="F7" s="18">
        <f>(C7/C12)*100</f>
        <v>2.3702989924937756</v>
      </c>
    </row>
    <row r="8" spans="1:6" x14ac:dyDescent="0.25">
      <c r="A8" s="2" t="s">
        <v>13</v>
      </c>
      <c r="B8" s="46">
        <v>5309.8510109999997</v>
      </c>
      <c r="C8" s="46">
        <v>6757.8802400000004</v>
      </c>
      <c r="D8" s="10">
        <f t="shared" si="0"/>
        <v>1448.0292290000007</v>
      </c>
      <c r="E8" s="18">
        <f t="shared" si="1"/>
        <v>27.270618817745216</v>
      </c>
      <c r="F8" s="18">
        <f>(C8/C12)*100</f>
        <v>3.2001986583060784</v>
      </c>
    </row>
    <row r="9" spans="1:6" x14ac:dyDescent="0.25">
      <c r="A9" s="2" t="s">
        <v>14</v>
      </c>
      <c r="B9" s="46">
        <v>698.403593</v>
      </c>
      <c r="C9" s="57">
        <v>1003.87938</v>
      </c>
      <c r="D9" s="10">
        <f t="shared" si="0"/>
        <v>305.47578699999997</v>
      </c>
      <c r="E9" s="18">
        <f t="shared" si="1"/>
        <v>43.739148833388086</v>
      </c>
      <c r="F9" s="18">
        <f>(C9/C12)*100</f>
        <v>0.47538774451219595</v>
      </c>
    </row>
    <row r="10" spans="1:6" x14ac:dyDescent="0.25">
      <c r="A10" s="2" t="s">
        <v>26</v>
      </c>
      <c r="B10" s="46">
        <v>23193.561311000001</v>
      </c>
      <c r="C10" s="46">
        <v>30687.544571999999</v>
      </c>
      <c r="D10" s="10">
        <f t="shared" si="0"/>
        <v>7493.9832609999976</v>
      </c>
      <c r="E10" s="18">
        <f t="shared" si="1"/>
        <v>32.310619143450943</v>
      </c>
      <c r="F10" s="18">
        <f>(C10/C12)*100</f>
        <v>14.532107033317649</v>
      </c>
    </row>
    <row r="11" spans="1:6" x14ac:dyDescent="0.25">
      <c r="A11" s="2" t="s">
        <v>27</v>
      </c>
      <c r="B11" s="46">
        <v>8918.2899419999994</v>
      </c>
      <c r="C11" s="46">
        <v>12593.282955000001</v>
      </c>
      <c r="D11" s="10">
        <f t="shared" si="0"/>
        <v>3674.9930130000012</v>
      </c>
      <c r="E11" s="18">
        <f t="shared" si="1"/>
        <v>41.20737312758699</v>
      </c>
      <c r="F11" s="18">
        <f>(C11/C12)*100</f>
        <v>5.9635574743863478</v>
      </c>
    </row>
    <row r="12" spans="1:6" ht="13" x14ac:dyDescent="0.3">
      <c r="A12" s="7" t="s">
        <v>37</v>
      </c>
      <c r="B12" s="47">
        <v>129993.44136500001</v>
      </c>
      <c r="C12" s="47">
        <v>211170.64787399999</v>
      </c>
      <c r="D12" s="11">
        <f t="shared" si="0"/>
        <v>81177.206508999981</v>
      </c>
      <c r="E12" s="19">
        <f t="shared" si="1"/>
        <v>62.447155530768562</v>
      </c>
      <c r="F12" s="20">
        <f>SUM(F6:F11)</f>
        <v>99.999999999999986</v>
      </c>
    </row>
    <row r="13" spans="1:6" ht="25.5" customHeight="1" x14ac:dyDescent="0.3">
      <c r="A13" s="7" t="s">
        <v>15</v>
      </c>
      <c r="B13" s="5"/>
      <c r="C13" s="5"/>
      <c r="D13" s="13"/>
      <c r="E13" s="15"/>
      <c r="F13" s="14"/>
    </row>
    <row r="14" spans="1:6" x14ac:dyDescent="0.25">
      <c r="A14" s="2" t="s">
        <v>16</v>
      </c>
      <c r="B14" s="46">
        <v>22977.671178000001</v>
      </c>
      <c r="C14" s="46">
        <v>49121.097235000001</v>
      </c>
      <c r="D14" s="10">
        <f>(C14-B14)</f>
        <v>26143.426057000001</v>
      </c>
      <c r="E14" s="18">
        <f>(C14-B14)/B14*100</f>
        <v>113.77752712394569</v>
      </c>
      <c r="F14" s="18">
        <f>(C14/C22)*100</f>
        <v>24.165294160613715</v>
      </c>
    </row>
    <row r="15" spans="1:6" x14ac:dyDescent="0.25">
      <c r="A15" s="2" t="s">
        <v>17</v>
      </c>
      <c r="B15" s="46">
        <v>52576.634553000004</v>
      </c>
      <c r="C15" s="46">
        <v>63978.024752999998</v>
      </c>
      <c r="D15" s="10">
        <f t="shared" ref="D15:D22" si="2">(C15-B15)</f>
        <v>11401.390199999994</v>
      </c>
      <c r="E15" s="18">
        <f t="shared" ref="E15:E22" si="3">(C15-B15)/B15*100</f>
        <v>21.68527958651822</v>
      </c>
      <c r="F15" s="18">
        <f>(C15/C22)*100</f>
        <v>31.474211184144174</v>
      </c>
    </row>
    <row r="16" spans="1:6" x14ac:dyDescent="0.25">
      <c r="A16" s="2" t="s">
        <v>18</v>
      </c>
      <c r="B16" s="46">
        <v>11313.285943000001</v>
      </c>
      <c r="C16" s="46">
        <v>11223.499277000001</v>
      </c>
      <c r="D16" s="10">
        <f t="shared" si="2"/>
        <v>-89.786665999999968</v>
      </c>
      <c r="E16" s="18">
        <f t="shared" si="3"/>
        <v>-0.79363914650769263</v>
      </c>
      <c r="F16" s="18">
        <f>(C16/C22)*100</f>
        <v>5.5214393978742393</v>
      </c>
    </row>
    <row r="17" spans="1:6" x14ac:dyDescent="0.25">
      <c r="A17" s="2" t="s">
        <v>19</v>
      </c>
      <c r="B17" s="46">
        <v>9842.7544730000009</v>
      </c>
      <c r="C17" s="46">
        <v>10048.454446</v>
      </c>
      <c r="D17" s="10">
        <f t="shared" si="2"/>
        <v>205.69997299999886</v>
      </c>
      <c r="E17" s="18">
        <f t="shared" si="3"/>
        <v>2.089861873160217</v>
      </c>
      <c r="F17" s="18">
        <f>(C17/C22)*100</f>
        <v>4.9433720176368272</v>
      </c>
    </row>
    <row r="18" spans="1:6" x14ac:dyDescent="0.25">
      <c r="A18" s="2" t="s">
        <v>20</v>
      </c>
      <c r="B18" s="46">
        <v>3600.111652</v>
      </c>
      <c r="C18" s="46">
        <v>3801.4055020000001</v>
      </c>
      <c r="D18" s="10">
        <f t="shared" si="2"/>
        <v>201.29385000000002</v>
      </c>
      <c r="E18" s="18">
        <f t="shared" si="3"/>
        <v>5.591322421574719</v>
      </c>
      <c r="F18" s="18">
        <f>(C18/C22)*100</f>
        <v>1.8701146218320106</v>
      </c>
    </row>
    <row r="19" spans="1:6" x14ac:dyDescent="0.25">
      <c r="A19" s="2" t="s">
        <v>21</v>
      </c>
      <c r="B19" s="46">
        <v>2474.9136880000001</v>
      </c>
      <c r="C19" s="46">
        <v>3362.9118250000001</v>
      </c>
      <c r="D19" s="10">
        <f t="shared" si="2"/>
        <v>887.99813700000004</v>
      </c>
      <c r="E19" s="18">
        <f t="shared" si="3"/>
        <v>35.879963867249018</v>
      </c>
      <c r="F19" s="18">
        <f>(C19/C22)*100</f>
        <v>1.6543961365225255</v>
      </c>
    </row>
    <row r="20" spans="1:6" x14ac:dyDescent="0.25">
      <c r="A20" s="2" t="s">
        <v>26</v>
      </c>
      <c r="B20" s="46">
        <v>17225.907184</v>
      </c>
      <c r="C20" s="46">
        <v>22839.378086000001</v>
      </c>
      <c r="D20" s="10">
        <f t="shared" si="2"/>
        <v>5613.4709020000009</v>
      </c>
      <c r="E20" s="18">
        <f t="shared" si="3"/>
        <v>32.587374598267779</v>
      </c>
      <c r="F20" s="18">
        <f>(C20/C22)*100</f>
        <v>11.235911267478931</v>
      </c>
    </row>
    <row r="21" spans="1:6" x14ac:dyDescent="0.25">
      <c r="A21" s="2" t="s">
        <v>38</v>
      </c>
      <c r="B21" s="46">
        <v>27317.688575</v>
      </c>
      <c r="C21" s="46">
        <v>38896.486029</v>
      </c>
      <c r="D21" s="10">
        <f t="shared" si="2"/>
        <v>11578.797454</v>
      </c>
      <c r="E21" s="18">
        <f t="shared" si="3"/>
        <v>42.385714377739951</v>
      </c>
      <c r="F21" s="18">
        <f>(C21/C22)*100</f>
        <v>19.135261213897572</v>
      </c>
    </row>
    <row r="22" spans="1:6" ht="13" x14ac:dyDescent="0.3">
      <c r="A22" s="7" t="s">
        <v>22</v>
      </c>
      <c r="B22" s="47">
        <v>147328.96724599999</v>
      </c>
      <c r="C22" s="47">
        <v>203271.25715300001</v>
      </c>
      <c r="D22" s="11">
        <f t="shared" si="2"/>
        <v>55942.289907000028</v>
      </c>
      <c r="E22" s="19">
        <f t="shared" si="3"/>
        <v>37.971005263066395</v>
      </c>
      <c r="F22" s="20">
        <f>SUM(F14:F21)</f>
        <v>100</v>
      </c>
    </row>
    <row r="23" spans="1:6" ht="25.5" customHeight="1" x14ac:dyDescent="0.3">
      <c r="A23" s="7" t="s">
        <v>25</v>
      </c>
      <c r="B23" s="5"/>
      <c r="C23" s="5"/>
      <c r="D23" s="13"/>
      <c r="E23" s="15"/>
      <c r="F23" s="14"/>
    </row>
    <row r="24" spans="1:6" ht="13" x14ac:dyDescent="0.3">
      <c r="A24" s="1" t="s">
        <v>23</v>
      </c>
      <c r="B24" s="11">
        <f>(B12-B22)</f>
        <v>-17335.52588099998</v>
      </c>
      <c r="C24" s="11">
        <f>(C12-C22)</f>
        <v>7899.3907209999743</v>
      </c>
      <c r="D24" s="11">
        <f>(C24-B24)</f>
        <v>25234.916601999954</v>
      </c>
      <c r="E24" s="19">
        <f>(C24-B24)/B24*100</f>
        <v>-145.56764401164105</v>
      </c>
      <c r="F24" s="17" t="s">
        <v>31</v>
      </c>
    </row>
    <row r="25" spans="1:6" ht="13" x14ac:dyDescent="0.3">
      <c r="A25" s="1" t="s">
        <v>39</v>
      </c>
      <c r="B25" s="11">
        <f>(B24/B12)*100</f>
        <v>-13.335692708007246</v>
      </c>
      <c r="C25" s="11">
        <f>(C24/C12)*100</f>
        <v>3.7407617017462265</v>
      </c>
      <c r="D25" s="11">
        <f t="shared" ref="D25:D31" si="4">(C25-B25)</f>
        <v>17.076454409753474</v>
      </c>
      <c r="E25" s="17" t="s">
        <v>31</v>
      </c>
      <c r="F25" s="17" t="s">
        <v>31</v>
      </c>
    </row>
    <row r="26" spans="1:6" x14ac:dyDescent="0.25">
      <c r="A26" s="21" t="s">
        <v>40</v>
      </c>
      <c r="B26" s="10">
        <v>13990.887081999999</v>
      </c>
      <c r="C26" s="10">
        <v>-5425.2089850000002</v>
      </c>
      <c r="D26" s="55">
        <f t="shared" si="4"/>
        <v>-19416.096066999999</v>
      </c>
      <c r="E26" s="56">
        <f t="shared" ref="E26:E30" si="5">(C26-B26)/B26*100</f>
        <v>-138.77673340656014</v>
      </c>
      <c r="F26" s="16" t="s">
        <v>31</v>
      </c>
    </row>
    <row r="27" spans="1:6" ht="13" x14ac:dyDescent="0.3">
      <c r="A27" s="22" t="s">
        <v>24</v>
      </c>
      <c r="B27" s="11">
        <f>SUM(B24,B26)</f>
        <v>-3344.6387989999803</v>
      </c>
      <c r="C27" s="11">
        <f>SUM(C24,C26)</f>
        <v>2474.1817359999741</v>
      </c>
      <c r="D27" s="11">
        <f t="shared" si="4"/>
        <v>5818.8205349999544</v>
      </c>
      <c r="E27" s="19">
        <f t="shared" si="5"/>
        <v>-173.97455703556793</v>
      </c>
      <c r="F27" s="17" t="s">
        <v>31</v>
      </c>
    </row>
    <row r="28" spans="1:6" x14ac:dyDescent="0.25">
      <c r="A28" s="21" t="s">
        <v>33</v>
      </c>
      <c r="B28" s="10">
        <v>573.24587899999995</v>
      </c>
      <c r="C28" s="10">
        <v>-884.14944400000002</v>
      </c>
      <c r="D28" s="55">
        <f t="shared" si="4"/>
        <v>-1457.395323</v>
      </c>
      <c r="E28" s="56">
        <f t="shared" si="5"/>
        <v>-254.23563890984383</v>
      </c>
      <c r="F28" s="16" t="s">
        <v>31</v>
      </c>
    </row>
    <row r="29" spans="1:6" x14ac:dyDescent="0.25">
      <c r="A29" s="21" t="s">
        <v>34</v>
      </c>
      <c r="B29" s="10">
        <v>2.8</v>
      </c>
      <c r="C29" s="10">
        <v>0</v>
      </c>
      <c r="D29" s="55">
        <f t="shared" si="4"/>
        <v>-2.8</v>
      </c>
      <c r="E29" s="56">
        <v>0</v>
      </c>
      <c r="F29" s="16" t="s">
        <v>31</v>
      </c>
    </row>
    <row r="30" spans="1:6" ht="13" x14ac:dyDescent="0.3">
      <c r="A30" s="1" t="s">
        <v>0</v>
      </c>
      <c r="B30" s="11">
        <f>SUM(B27:B29)</f>
        <v>-2768.59291999998</v>
      </c>
      <c r="C30" s="11">
        <f>SUM(C27:C29)</f>
        <v>1590.0322919999739</v>
      </c>
      <c r="D30" s="11">
        <f t="shared" si="4"/>
        <v>4358.6252119999535</v>
      </c>
      <c r="E30" s="19">
        <f t="shared" si="5"/>
        <v>-157.43106111822266</v>
      </c>
      <c r="F30" s="17" t="s">
        <v>31</v>
      </c>
    </row>
    <row r="31" spans="1:6" ht="13" x14ac:dyDescent="0.3">
      <c r="A31" s="7" t="s">
        <v>41</v>
      </c>
      <c r="B31" s="12">
        <f>(B30/B12)*100</f>
        <v>-2.1297943118731895</v>
      </c>
      <c r="C31" s="12">
        <f>(C30/C12)*100</f>
        <v>0.75296084375736949</v>
      </c>
      <c r="D31" s="11">
        <f t="shared" si="4"/>
        <v>2.8827551556305591</v>
      </c>
      <c r="E31" s="17" t="s">
        <v>31</v>
      </c>
      <c r="F31" s="17" t="s">
        <v>31</v>
      </c>
    </row>
    <row r="32" spans="1:6" ht="51" customHeight="1" x14ac:dyDescent="0.25">
      <c r="A32" s="75" t="s">
        <v>55</v>
      </c>
      <c r="B32" s="75"/>
      <c r="C32" s="75"/>
      <c r="D32" s="75"/>
      <c r="E32" s="75"/>
      <c r="F32" s="75"/>
    </row>
    <row r="33" spans="1:6" ht="63.75" customHeight="1" x14ac:dyDescent="0.25">
      <c r="A33" s="71" t="s">
        <v>28</v>
      </c>
      <c r="B33" s="71"/>
      <c r="C33" s="71"/>
      <c r="D33" s="71"/>
      <c r="E33" s="71"/>
      <c r="F33" s="71"/>
    </row>
    <row r="34" spans="1:6" ht="51" customHeight="1" x14ac:dyDescent="0.25">
      <c r="A34" s="71" t="s">
        <v>30</v>
      </c>
      <c r="B34" s="71"/>
      <c r="C34" s="71"/>
      <c r="D34" s="71"/>
      <c r="E34" s="71"/>
      <c r="F34" s="71"/>
    </row>
    <row r="35" spans="1:6" ht="89.25" customHeight="1" x14ac:dyDescent="0.25">
      <c r="A35" s="71" t="s">
        <v>48</v>
      </c>
      <c r="B35" s="71"/>
      <c r="C35" s="71"/>
      <c r="D35" s="71"/>
      <c r="E35" s="71"/>
      <c r="F35" s="71"/>
    </row>
    <row r="36" spans="1:6" ht="51" customHeight="1" x14ac:dyDescent="0.25">
      <c r="A36" s="71" t="s">
        <v>42</v>
      </c>
      <c r="B36" s="71"/>
      <c r="C36" s="71"/>
      <c r="D36" s="71"/>
      <c r="E36" s="71"/>
      <c r="F36" s="71"/>
    </row>
    <row r="37" spans="1:6" ht="25.5" customHeight="1" x14ac:dyDescent="0.25">
      <c r="A37" s="71" t="s">
        <v>43</v>
      </c>
      <c r="B37" s="71"/>
      <c r="C37" s="71"/>
      <c r="D37" s="71"/>
      <c r="E37" s="71"/>
      <c r="F37" s="71"/>
    </row>
    <row r="38" spans="1:6" ht="51" customHeight="1" x14ac:dyDescent="0.25">
      <c r="A38" s="71" t="s">
        <v>44</v>
      </c>
      <c r="B38" s="76"/>
      <c r="C38" s="76"/>
      <c r="D38" s="76"/>
      <c r="E38" s="76"/>
      <c r="F38" s="76"/>
    </row>
    <row r="39" spans="1:6" ht="25.5" customHeight="1" x14ac:dyDescent="0.25">
      <c r="A39" s="71" t="s">
        <v>45</v>
      </c>
      <c r="B39" s="71"/>
      <c r="C39" s="71"/>
      <c r="D39" s="71"/>
      <c r="E39" s="71"/>
      <c r="F39" s="71"/>
    </row>
  </sheetData>
  <mergeCells count="11">
    <mergeCell ref="A35:F35"/>
    <mergeCell ref="A36:F36"/>
    <mergeCell ref="A37:F37"/>
    <mergeCell ref="A38:F38"/>
    <mergeCell ref="A39:F39"/>
    <mergeCell ref="A34:F34"/>
    <mergeCell ref="A1:F1"/>
    <mergeCell ref="A2:F2"/>
    <mergeCell ref="A3:F3"/>
    <mergeCell ref="A32:F32"/>
    <mergeCell ref="A33:F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zoomScaleNormal="100" workbookViewId="0">
      <selection sqref="A1:F1"/>
    </sheetView>
  </sheetViews>
  <sheetFormatPr defaultColWidth="9.36328125" defaultRowHeight="12.5" x14ac:dyDescent="0.25"/>
  <cols>
    <col min="1" max="1" width="35" style="24" customWidth="1"/>
    <col min="2" max="3" width="9.36328125" style="24"/>
    <col min="4" max="4" width="9.6328125" style="24" bestFit="1" customWidth="1"/>
    <col min="5" max="5" width="9.6328125" style="24" customWidth="1"/>
    <col min="6" max="6" width="11.36328125" style="24" customWidth="1"/>
    <col min="7" max="16384" width="9.36328125" style="24"/>
  </cols>
  <sheetData>
    <row r="1" spans="1:6" ht="25.5" customHeight="1" x14ac:dyDescent="0.3">
      <c r="A1" s="72" t="s">
        <v>56</v>
      </c>
      <c r="B1" s="72"/>
      <c r="C1" s="72"/>
      <c r="D1" s="72"/>
      <c r="E1" s="72"/>
      <c r="F1" s="72"/>
    </row>
    <row r="2" spans="1:6" ht="13" x14ac:dyDescent="0.3">
      <c r="A2" s="73" t="s">
        <v>79</v>
      </c>
      <c r="B2" s="73"/>
      <c r="C2" s="73"/>
      <c r="D2" s="73"/>
      <c r="E2" s="73"/>
      <c r="F2" s="73"/>
    </row>
    <row r="3" spans="1:6" ht="13" x14ac:dyDescent="0.3">
      <c r="A3" s="74" t="s">
        <v>29</v>
      </c>
      <c r="B3" s="74"/>
      <c r="C3" s="74"/>
      <c r="D3" s="74"/>
      <c r="E3" s="74"/>
      <c r="F3" s="74"/>
    </row>
    <row r="4" spans="1:6" ht="65" x14ac:dyDescent="0.3">
      <c r="A4" s="45"/>
      <c r="B4" s="9" t="s">
        <v>65</v>
      </c>
      <c r="C4" s="9" t="s">
        <v>69</v>
      </c>
      <c r="D4" s="8" t="s">
        <v>11</v>
      </c>
      <c r="E4" s="9" t="s">
        <v>70</v>
      </c>
      <c r="F4" s="9" t="s">
        <v>71</v>
      </c>
    </row>
    <row r="5" spans="1:6" ht="25.5" customHeight="1" x14ac:dyDescent="0.3">
      <c r="A5" s="4" t="s">
        <v>2</v>
      </c>
      <c r="B5" s="6"/>
      <c r="C5" s="6"/>
      <c r="D5" s="6"/>
      <c r="E5" s="6"/>
      <c r="F5" s="6"/>
    </row>
    <row r="6" spans="1:6" x14ac:dyDescent="0.25">
      <c r="A6" s="2" t="s">
        <v>32</v>
      </c>
      <c r="B6" s="46">
        <v>71363.140249999997</v>
      </c>
      <c r="C6" s="46">
        <v>117108.15672</v>
      </c>
      <c r="D6" s="10">
        <f>(C6-B6)</f>
        <v>45745.016470000002</v>
      </c>
      <c r="E6" s="18">
        <f>(C6-B6)/B6*100</f>
        <v>64.101742593929657</v>
      </c>
      <c r="F6" s="18">
        <f>(C6/C12)*100</f>
        <v>71.456808033709791</v>
      </c>
    </row>
    <row r="7" spans="1:6" x14ac:dyDescent="0.25">
      <c r="A7" s="2" t="s">
        <v>12</v>
      </c>
      <c r="B7" s="46">
        <v>1221.745928</v>
      </c>
      <c r="C7" s="46">
        <v>1327.3787159999999</v>
      </c>
      <c r="D7" s="10">
        <f t="shared" ref="D7:D12" si="0">(C7-B7)</f>
        <v>105.63278799999989</v>
      </c>
      <c r="E7" s="18">
        <f t="shared" ref="E7:E11" si="1">(C7-B7)/B7*100</f>
        <v>8.6460519801298563</v>
      </c>
      <c r="F7" s="18">
        <f>(C7/C12)*100</f>
        <v>0.80993714489099677</v>
      </c>
    </row>
    <row r="8" spans="1:6" x14ac:dyDescent="0.25">
      <c r="A8" s="2" t="s">
        <v>13</v>
      </c>
      <c r="B8" s="46">
        <v>4312.20723</v>
      </c>
      <c r="C8" s="46">
        <v>5451.7635579999996</v>
      </c>
      <c r="D8" s="10">
        <f t="shared" si="0"/>
        <v>1139.5563279999997</v>
      </c>
      <c r="E8" s="18">
        <f t="shared" si="1"/>
        <v>26.426288608583398</v>
      </c>
      <c r="F8" s="18">
        <f>(C8/C12)*100</f>
        <v>3.3265455876025225</v>
      </c>
    </row>
    <row r="9" spans="1:6" x14ac:dyDescent="0.25">
      <c r="A9" s="2" t="s">
        <v>14</v>
      </c>
      <c r="B9" s="46">
        <v>610.35980300000006</v>
      </c>
      <c r="C9" s="46">
        <v>873.92215199999998</v>
      </c>
      <c r="D9" s="10">
        <f t="shared" si="0"/>
        <v>263.56234899999993</v>
      </c>
      <c r="E9" s="18">
        <f t="shared" si="1"/>
        <v>43.181472256946762</v>
      </c>
      <c r="F9" s="18">
        <f>(C9/C12)*100</f>
        <v>0.53324797521303302</v>
      </c>
    </row>
    <row r="10" spans="1:6" x14ac:dyDescent="0.25">
      <c r="A10" s="2" t="s">
        <v>26</v>
      </c>
      <c r="B10" s="46">
        <v>22383.614567000001</v>
      </c>
      <c r="C10" s="46">
        <v>29226.276018</v>
      </c>
      <c r="D10" s="10">
        <f t="shared" si="0"/>
        <v>6842.6614509999999</v>
      </c>
      <c r="E10" s="18">
        <f t="shared" si="1"/>
        <v>30.569957459364431</v>
      </c>
      <c r="F10" s="18">
        <f>(C10/C12)*100</f>
        <v>17.833227449320599</v>
      </c>
    </row>
    <row r="11" spans="1:6" x14ac:dyDescent="0.25">
      <c r="A11" s="2" t="s">
        <v>27</v>
      </c>
      <c r="B11" s="46">
        <v>7445.8862529999897</v>
      </c>
      <c r="C11" s="46">
        <v>9899.1358139999993</v>
      </c>
      <c r="D11" s="10">
        <f t="shared" si="0"/>
        <v>2453.2495610000096</v>
      </c>
      <c r="E11" s="18">
        <f t="shared" si="1"/>
        <v>32.947717405857247</v>
      </c>
      <c r="F11" s="18">
        <f>(C11/C12)*100</f>
        <v>6.0402338092630474</v>
      </c>
    </row>
    <row r="12" spans="1:6" ht="13" x14ac:dyDescent="0.3">
      <c r="A12" s="7" t="s">
        <v>37</v>
      </c>
      <c r="B12" s="47">
        <v>107336.954031</v>
      </c>
      <c r="C12" s="47">
        <v>163886.63297800001</v>
      </c>
      <c r="D12" s="11">
        <f t="shared" si="0"/>
        <v>56549.678947000008</v>
      </c>
      <c r="E12" s="19">
        <f>(C12-B12)/B12*100</f>
        <v>52.684259076951157</v>
      </c>
      <c r="F12" s="20">
        <f>SUM(F6:F11)</f>
        <v>99.999999999999986</v>
      </c>
    </row>
    <row r="13" spans="1:6" ht="25.5" customHeight="1" x14ac:dyDescent="0.3">
      <c r="A13" s="7" t="s">
        <v>15</v>
      </c>
      <c r="B13" s="5"/>
      <c r="C13" s="5"/>
      <c r="D13" s="13"/>
      <c r="E13" s="15"/>
      <c r="F13" s="14"/>
    </row>
    <row r="14" spans="1:6" x14ac:dyDescent="0.25">
      <c r="A14" s="2" t="s">
        <v>16</v>
      </c>
      <c r="B14" s="46">
        <v>17354.709246999999</v>
      </c>
      <c r="C14" s="46">
        <v>34641.124387000003</v>
      </c>
      <c r="D14" s="10">
        <f>(C14-B14)</f>
        <v>17286.415140000005</v>
      </c>
      <c r="E14" s="18">
        <f>(C14-B14)/B14*100</f>
        <v>99.606480834521619</v>
      </c>
      <c r="F14" s="18">
        <f>(C14/C22)*100</f>
        <v>22.059253210953642</v>
      </c>
    </row>
    <row r="15" spans="1:6" x14ac:dyDescent="0.25">
      <c r="A15" s="2" t="s">
        <v>17</v>
      </c>
      <c r="B15" s="46">
        <v>41868.606877999999</v>
      </c>
      <c r="C15" s="46">
        <v>49325.478966000002</v>
      </c>
      <c r="D15" s="10">
        <f t="shared" ref="D15:D22" si="2">(C15-B15)</f>
        <v>7456.8720880000037</v>
      </c>
      <c r="E15" s="18">
        <f t="shared" ref="E15:E22" si="3">(C15-B15)/B15*100</f>
        <v>17.810174839894763</v>
      </c>
      <c r="F15" s="18">
        <f>(C15/C22)*100</f>
        <v>31.41015915380893</v>
      </c>
    </row>
    <row r="16" spans="1:6" x14ac:dyDescent="0.25">
      <c r="A16" s="2" t="s">
        <v>18</v>
      </c>
      <c r="B16" s="46">
        <v>9398.3716980000008</v>
      </c>
      <c r="C16" s="46">
        <v>8847.6736810000002</v>
      </c>
      <c r="D16" s="10">
        <f t="shared" si="2"/>
        <v>-550.69801700000062</v>
      </c>
      <c r="E16" s="18">
        <f t="shared" si="3"/>
        <v>-5.8595045471248035</v>
      </c>
      <c r="F16" s="18">
        <f>(C16/C22)*100</f>
        <v>5.6341437384264914</v>
      </c>
    </row>
    <row r="17" spans="1:6" x14ac:dyDescent="0.25">
      <c r="A17" s="2" t="s">
        <v>19</v>
      </c>
      <c r="B17" s="46">
        <v>7625.9746429999996</v>
      </c>
      <c r="C17" s="46">
        <v>7462.9233219999996</v>
      </c>
      <c r="D17" s="10">
        <f t="shared" si="2"/>
        <v>-163.05132099999992</v>
      </c>
      <c r="E17" s="18">
        <f t="shared" si="3"/>
        <v>-2.1381046834409192</v>
      </c>
      <c r="F17" s="18">
        <f>(C17/C22)*100</f>
        <v>4.7523432962155745</v>
      </c>
    </row>
    <row r="18" spans="1:6" x14ac:dyDescent="0.25">
      <c r="A18" s="2" t="s">
        <v>20</v>
      </c>
      <c r="B18" s="46">
        <v>2922.2761139999998</v>
      </c>
      <c r="C18" s="46">
        <v>2932.703274</v>
      </c>
      <c r="D18" s="10">
        <f t="shared" si="2"/>
        <v>10.427160000000185</v>
      </c>
      <c r="E18" s="18">
        <f t="shared" si="3"/>
        <v>0.35681638535270133</v>
      </c>
      <c r="F18" s="18">
        <f>(C18/C22)*100</f>
        <v>1.8675272601150501</v>
      </c>
    </row>
    <row r="19" spans="1:6" x14ac:dyDescent="0.25">
      <c r="A19" s="2" t="s">
        <v>21</v>
      </c>
      <c r="B19" s="46">
        <v>2066.165982</v>
      </c>
      <c r="C19" s="46">
        <v>2645.6141969999999</v>
      </c>
      <c r="D19" s="10">
        <f t="shared" si="2"/>
        <v>579.44821499999989</v>
      </c>
      <c r="E19" s="18">
        <f t="shared" si="3"/>
        <v>28.044611132311243</v>
      </c>
      <c r="F19" s="18">
        <f>(C19/C22)*100</f>
        <v>1.6847107160302806</v>
      </c>
    </row>
    <row r="20" spans="1:6" x14ac:dyDescent="0.25">
      <c r="A20" s="2" t="s">
        <v>26</v>
      </c>
      <c r="B20" s="46">
        <v>16905.554338999998</v>
      </c>
      <c r="C20" s="46">
        <v>22219.093148</v>
      </c>
      <c r="D20" s="10">
        <f t="shared" si="2"/>
        <v>5313.5388090000015</v>
      </c>
      <c r="E20" s="18">
        <f t="shared" si="3"/>
        <v>31.430728046237551</v>
      </c>
      <c r="F20" s="18">
        <f>(C20/C22)*100</f>
        <v>14.148980743056763</v>
      </c>
    </row>
    <row r="21" spans="1:6" x14ac:dyDescent="0.25">
      <c r="A21" s="2" t="s">
        <v>38</v>
      </c>
      <c r="B21" s="46">
        <v>21365.029476</v>
      </c>
      <c r="C21" s="46">
        <v>28962.094011000001</v>
      </c>
      <c r="D21" s="10">
        <f t="shared" si="2"/>
        <v>7597.0645350000013</v>
      </c>
      <c r="E21" s="18">
        <f t="shared" si="3"/>
        <v>35.558408864045894</v>
      </c>
      <c r="F21" s="18">
        <f>(C21/C22)*100</f>
        <v>18.442881881393276</v>
      </c>
    </row>
    <row r="22" spans="1:6" ht="13" x14ac:dyDescent="0.3">
      <c r="A22" s="7" t="s">
        <v>22</v>
      </c>
      <c r="B22" s="47">
        <v>119506.688377</v>
      </c>
      <c r="C22" s="47">
        <v>157036.704986</v>
      </c>
      <c r="D22" s="11">
        <f t="shared" si="2"/>
        <v>37530.016608999998</v>
      </c>
      <c r="E22" s="19">
        <f t="shared" si="3"/>
        <v>31.404113961058389</v>
      </c>
      <c r="F22" s="20">
        <f>SUM(F14:F21)</f>
        <v>100.00000000000001</v>
      </c>
    </row>
    <row r="23" spans="1:6" ht="25.5" customHeight="1" x14ac:dyDescent="0.3">
      <c r="A23" s="7" t="s">
        <v>25</v>
      </c>
      <c r="B23" s="5"/>
      <c r="C23" s="5"/>
      <c r="D23" s="13"/>
      <c r="E23" s="15"/>
      <c r="F23" s="14"/>
    </row>
    <row r="24" spans="1:6" ht="13" x14ac:dyDescent="0.3">
      <c r="A24" s="1" t="s">
        <v>23</v>
      </c>
      <c r="B24" s="11">
        <f>(B12-B22)</f>
        <v>-12169.734345999997</v>
      </c>
      <c r="C24" s="11">
        <f>(C12-C22)</f>
        <v>6849.9279920000117</v>
      </c>
      <c r="D24" s="11">
        <f>(C24-B24)</f>
        <v>19019.662338000009</v>
      </c>
      <c r="E24" s="19">
        <f>(C24-B24)/B24*100</f>
        <v>-156.28658602766851</v>
      </c>
      <c r="F24" s="17" t="s">
        <v>31</v>
      </c>
    </row>
    <row r="25" spans="1:6" ht="13" x14ac:dyDescent="0.3">
      <c r="A25" s="1" t="s">
        <v>39</v>
      </c>
      <c r="B25" s="11">
        <f>(B24/B12)*100</f>
        <v>-11.337879350000238</v>
      </c>
      <c r="C25" s="11">
        <f>(C24/C12)*100</f>
        <v>4.1796746125838951</v>
      </c>
      <c r="D25" s="11">
        <f t="shared" ref="D25:D31" si="4">(C25-B25)</f>
        <v>15.517553962584133</v>
      </c>
      <c r="E25" s="17" t="s">
        <v>31</v>
      </c>
      <c r="F25" s="17" t="s">
        <v>31</v>
      </c>
    </row>
    <row r="26" spans="1:6" x14ac:dyDescent="0.25">
      <c r="A26" s="21" t="s">
        <v>40</v>
      </c>
      <c r="B26" s="10">
        <v>12164.53609</v>
      </c>
      <c r="C26" s="24">
        <v>-4194.2956480000003</v>
      </c>
      <c r="D26" s="55">
        <f t="shared" si="4"/>
        <v>-16358.831738000001</v>
      </c>
      <c r="E26" s="56">
        <f t="shared" ref="E26:E28" si="5">(C26-B26)/B26*100</f>
        <v>-134.47970080378133</v>
      </c>
      <c r="F26" s="16" t="s">
        <v>31</v>
      </c>
    </row>
    <row r="27" spans="1:6" ht="13" x14ac:dyDescent="0.3">
      <c r="A27" s="22" t="s">
        <v>24</v>
      </c>
      <c r="B27" s="11">
        <f>SUM(B24,B26)</f>
        <v>-5.1982559999978548</v>
      </c>
      <c r="C27" s="11">
        <f>SUM(C24,C26)</f>
        <v>2655.6323440000115</v>
      </c>
      <c r="D27" s="11">
        <f t="shared" si="4"/>
        <v>2660.8306000000093</v>
      </c>
      <c r="E27" s="19">
        <f t="shared" si="5"/>
        <v>-51186.986558590179</v>
      </c>
      <c r="F27" s="17" t="s">
        <v>31</v>
      </c>
    </row>
    <row r="28" spans="1:6" x14ac:dyDescent="0.25">
      <c r="A28" s="21" t="s">
        <v>33</v>
      </c>
      <c r="B28" s="10">
        <v>385.41917799999999</v>
      </c>
      <c r="C28" s="10">
        <v>-808.85437899999999</v>
      </c>
      <c r="D28" s="55">
        <f t="shared" si="4"/>
        <v>-1194.273557</v>
      </c>
      <c r="E28" s="56">
        <f t="shared" si="5"/>
        <v>-309.86355250853654</v>
      </c>
      <c r="F28" s="16" t="s">
        <v>31</v>
      </c>
    </row>
    <row r="29" spans="1:6" x14ac:dyDescent="0.25">
      <c r="A29" s="21" t="s">
        <v>34</v>
      </c>
      <c r="B29" s="10">
        <v>2.8</v>
      </c>
      <c r="C29" s="10">
        <v>0</v>
      </c>
      <c r="D29" s="55">
        <f t="shared" si="4"/>
        <v>-2.8</v>
      </c>
      <c r="E29" s="56">
        <v>0</v>
      </c>
      <c r="F29" s="16" t="s">
        <v>31</v>
      </c>
    </row>
    <row r="30" spans="1:6" ht="13" x14ac:dyDescent="0.3">
      <c r="A30" s="1" t="s">
        <v>0</v>
      </c>
      <c r="B30" s="11">
        <f>SUM(B27:B29)</f>
        <v>383.02092200000214</v>
      </c>
      <c r="C30" s="11">
        <f>SUM(C27:C29)</f>
        <v>1846.7779650000116</v>
      </c>
      <c r="D30" s="11">
        <f>(C30-B30)</f>
        <v>1463.7570430000094</v>
      </c>
      <c r="E30" s="19">
        <f>(C30-B30)/B30*100</f>
        <v>382.16111938658048</v>
      </c>
      <c r="F30" s="17" t="s">
        <v>31</v>
      </c>
    </row>
    <row r="31" spans="1:6" ht="13" x14ac:dyDescent="0.3">
      <c r="A31" s="7" t="s">
        <v>41</v>
      </c>
      <c r="B31" s="12">
        <f>(B30/B12)*100</f>
        <v>0.35683975333358336</v>
      </c>
      <c r="C31" s="12">
        <f>(C30/C12)*100</f>
        <v>1.1268630829995276</v>
      </c>
      <c r="D31" s="11">
        <f t="shared" si="4"/>
        <v>0.77002332966594422</v>
      </c>
      <c r="E31" s="17" t="s">
        <v>31</v>
      </c>
      <c r="F31" s="17" t="s">
        <v>31</v>
      </c>
    </row>
    <row r="32" spans="1:6" ht="51" customHeight="1" x14ac:dyDescent="0.25">
      <c r="A32" s="75" t="s">
        <v>55</v>
      </c>
      <c r="B32" s="75"/>
      <c r="C32" s="75"/>
      <c r="D32" s="75"/>
      <c r="E32" s="75"/>
      <c r="F32" s="75"/>
    </row>
    <row r="33" spans="1:6" ht="63.75" customHeight="1" x14ac:dyDescent="0.25">
      <c r="A33" s="71" t="s">
        <v>28</v>
      </c>
      <c r="B33" s="71"/>
      <c r="C33" s="71"/>
      <c r="D33" s="71"/>
      <c r="E33" s="71"/>
      <c r="F33" s="71"/>
    </row>
    <row r="34" spans="1:6" ht="51" customHeight="1" x14ac:dyDescent="0.25">
      <c r="A34" s="71" t="s">
        <v>30</v>
      </c>
      <c r="B34" s="71"/>
      <c r="C34" s="71"/>
      <c r="D34" s="71"/>
      <c r="E34" s="71"/>
      <c r="F34" s="71"/>
    </row>
    <row r="35" spans="1:6" ht="89.25" customHeight="1" x14ac:dyDescent="0.25">
      <c r="A35" s="71" t="s">
        <v>48</v>
      </c>
      <c r="B35" s="71"/>
      <c r="C35" s="71"/>
      <c r="D35" s="71"/>
      <c r="E35" s="71"/>
      <c r="F35" s="71"/>
    </row>
    <row r="36" spans="1:6" ht="51" customHeight="1" x14ac:dyDescent="0.25">
      <c r="A36" s="71" t="s">
        <v>42</v>
      </c>
      <c r="B36" s="71"/>
      <c r="C36" s="71"/>
      <c r="D36" s="71"/>
      <c r="E36" s="71"/>
      <c r="F36" s="71"/>
    </row>
    <row r="37" spans="1:6" ht="25.5" customHeight="1" x14ac:dyDescent="0.25">
      <c r="A37" s="71" t="s">
        <v>43</v>
      </c>
      <c r="B37" s="71"/>
      <c r="C37" s="71"/>
      <c r="D37" s="71"/>
      <c r="E37" s="71"/>
      <c r="F37" s="71"/>
    </row>
    <row r="38" spans="1:6" ht="51" customHeight="1" x14ac:dyDescent="0.25">
      <c r="A38" s="71" t="s">
        <v>44</v>
      </c>
      <c r="B38" s="76"/>
      <c r="C38" s="76"/>
      <c r="D38" s="76"/>
      <c r="E38" s="76"/>
      <c r="F38" s="76"/>
    </row>
    <row r="39" spans="1:6" ht="25.5" customHeight="1" x14ac:dyDescent="0.25">
      <c r="A39" s="71" t="s">
        <v>45</v>
      </c>
      <c r="B39" s="71"/>
      <c r="C39" s="71"/>
      <c r="D39" s="71"/>
      <c r="E39" s="71"/>
      <c r="F39" s="71"/>
    </row>
  </sheetData>
  <mergeCells count="11">
    <mergeCell ref="A35:F35"/>
    <mergeCell ref="A36:F36"/>
    <mergeCell ref="A37:F37"/>
    <mergeCell ref="A38:F38"/>
    <mergeCell ref="A39:F39"/>
    <mergeCell ref="A34:F34"/>
    <mergeCell ref="A1:F1"/>
    <mergeCell ref="A2:F2"/>
    <mergeCell ref="A3:F3"/>
    <mergeCell ref="A32:F32"/>
    <mergeCell ref="A33:F3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9"/>
  <sheetViews>
    <sheetView zoomScaleNormal="100" workbookViewId="0">
      <selection sqref="A1:F1"/>
    </sheetView>
  </sheetViews>
  <sheetFormatPr defaultColWidth="9.36328125" defaultRowHeight="12.5" x14ac:dyDescent="0.25"/>
  <cols>
    <col min="1" max="1" width="35" style="24" customWidth="1"/>
    <col min="2" max="4" width="9.36328125" style="24"/>
    <col min="5" max="5" width="9.6328125" style="24" customWidth="1"/>
    <col min="6" max="6" width="11.36328125" style="24" customWidth="1"/>
    <col min="7" max="16384" width="9.36328125" style="24"/>
  </cols>
  <sheetData>
    <row r="1" spans="1:6" ht="25.5" customHeight="1" x14ac:dyDescent="0.3">
      <c r="A1" s="72" t="s">
        <v>54</v>
      </c>
      <c r="B1" s="72"/>
      <c r="C1" s="72"/>
      <c r="D1" s="72"/>
      <c r="E1" s="72"/>
      <c r="F1" s="72"/>
    </row>
    <row r="2" spans="1:6" ht="13" x14ac:dyDescent="0.3">
      <c r="A2" s="73" t="s">
        <v>80</v>
      </c>
      <c r="B2" s="73"/>
      <c r="C2" s="73"/>
      <c r="D2" s="73"/>
      <c r="E2" s="73"/>
      <c r="F2" s="73"/>
    </row>
    <row r="3" spans="1:6" ht="13" x14ac:dyDescent="0.3">
      <c r="A3" s="74" t="s">
        <v>29</v>
      </c>
      <c r="B3" s="74"/>
      <c r="C3" s="74"/>
      <c r="D3" s="74"/>
      <c r="E3" s="74"/>
      <c r="F3" s="74"/>
    </row>
    <row r="4" spans="1:6" ht="65" x14ac:dyDescent="0.3">
      <c r="A4" s="45"/>
      <c r="B4" s="9" t="s">
        <v>65</v>
      </c>
      <c r="C4" s="9" t="s">
        <v>69</v>
      </c>
      <c r="D4" s="8" t="s">
        <v>11</v>
      </c>
      <c r="E4" s="9" t="s">
        <v>70</v>
      </c>
      <c r="F4" s="9" t="s">
        <v>71</v>
      </c>
    </row>
    <row r="5" spans="1:6" ht="25.5" customHeight="1" x14ac:dyDescent="0.3">
      <c r="A5" s="4" t="s">
        <v>2</v>
      </c>
      <c r="B5" s="6"/>
      <c r="C5" s="6"/>
      <c r="D5" s="6"/>
      <c r="E5" s="6"/>
      <c r="F5" s="6"/>
    </row>
    <row r="6" spans="1:6" x14ac:dyDescent="0.25">
      <c r="A6" s="2" t="s">
        <v>32</v>
      </c>
      <c r="B6" s="46">
        <v>15307.575819</v>
      </c>
      <c r="C6" s="46">
        <v>38014.528268000002</v>
      </c>
      <c r="D6" s="10">
        <f>(C6-B6)</f>
        <v>22706.952449000004</v>
      </c>
      <c r="E6" s="18">
        <f>(C6-B6)/B6*100</f>
        <v>148.33800411960581</v>
      </c>
      <c r="F6" s="18">
        <f>(C6/C12)*100</f>
        <v>80.396151535803369</v>
      </c>
    </row>
    <row r="7" spans="1:6" x14ac:dyDescent="0.25">
      <c r="A7" s="2" t="s">
        <v>12</v>
      </c>
      <c r="B7" s="46">
        <v>3980.8735109999998</v>
      </c>
      <c r="C7" s="46">
        <v>3677.9970229999999</v>
      </c>
      <c r="D7" s="10">
        <f t="shared" ref="D7:D31" si="0">(C7-B7)</f>
        <v>-302.87648799999988</v>
      </c>
      <c r="E7" s="18">
        <f t="shared" ref="E7:E30" si="1">(C7-B7)/B7*100</f>
        <v>-7.6082921791684104</v>
      </c>
      <c r="F7" s="18">
        <f>(C7/C12)*100</f>
        <v>7.7785209887308886</v>
      </c>
    </row>
    <row r="8" spans="1:6" x14ac:dyDescent="0.25">
      <c r="A8" s="2" t="s">
        <v>13</v>
      </c>
      <c r="B8" s="46">
        <v>997.64378099999999</v>
      </c>
      <c r="C8" s="46">
        <v>1306.1166820000001</v>
      </c>
      <c r="D8" s="10">
        <f t="shared" si="0"/>
        <v>308.47290100000009</v>
      </c>
      <c r="E8" s="18">
        <f t="shared" si="1"/>
        <v>30.92014473250148</v>
      </c>
      <c r="F8" s="18">
        <f>(C8/C12)*100</f>
        <v>2.7622795671492169</v>
      </c>
    </row>
    <row r="9" spans="1:6" x14ac:dyDescent="0.25">
      <c r="A9" s="2" t="s">
        <v>14</v>
      </c>
      <c r="B9" s="46">
        <v>88.043790000000001</v>
      </c>
      <c r="C9" s="46">
        <v>129.95722799999999</v>
      </c>
      <c r="D9" s="10">
        <f t="shared" si="0"/>
        <v>41.913437999999985</v>
      </c>
      <c r="E9" s="18">
        <f t="shared" si="1"/>
        <v>47.60521781263617</v>
      </c>
      <c r="F9" s="18">
        <f>(C9/C12)*100</f>
        <v>0.2748438944658943</v>
      </c>
    </row>
    <row r="10" spans="1:6" x14ac:dyDescent="0.25">
      <c r="A10" s="2" t="s">
        <v>26</v>
      </c>
      <c r="B10" s="46">
        <v>809.94674399999997</v>
      </c>
      <c r="C10" s="46">
        <v>1461.268554</v>
      </c>
      <c r="D10" s="10">
        <f t="shared" si="0"/>
        <v>651.32181000000003</v>
      </c>
      <c r="E10" s="18">
        <f t="shared" si="1"/>
        <v>80.415387162788576</v>
      </c>
      <c r="F10" s="18">
        <f>(C10/C12)*100</f>
        <v>3.0904071010340881</v>
      </c>
    </row>
    <row r="11" spans="1:6" x14ac:dyDescent="0.25">
      <c r="A11" s="2" t="s">
        <v>27</v>
      </c>
      <c r="B11" s="46">
        <v>1472.403689</v>
      </c>
      <c r="C11" s="46">
        <v>2694.1471409999999</v>
      </c>
      <c r="D11" s="10">
        <f t="shared" si="0"/>
        <v>1221.7434519999999</v>
      </c>
      <c r="E11" s="18">
        <f t="shared" si="1"/>
        <v>82.97612000889248</v>
      </c>
      <c r="F11" s="18">
        <f>(C11/C12)*100</f>
        <v>5.6977969128165373</v>
      </c>
    </row>
    <row r="12" spans="1:6" ht="13" x14ac:dyDescent="0.3">
      <c r="A12" s="7" t="s">
        <v>37</v>
      </c>
      <c r="B12" s="47">
        <v>22656.487334000001</v>
      </c>
      <c r="C12" s="47">
        <v>47284.014896000001</v>
      </c>
      <c r="D12" s="48">
        <f t="shared" si="0"/>
        <v>24627.527561999999</v>
      </c>
      <c r="E12" s="49">
        <f t="shared" si="1"/>
        <v>108.69967263213883</v>
      </c>
      <c r="F12" s="20">
        <f>SUM(F6:F11)</f>
        <v>100</v>
      </c>
    </row>
    <row r="13" spans="1:6" ht="25.5" customHeight="1" x14ac:dyDescent="0.3">
      <c r="A13" s="7" t="s">
        <v>15</v>
      </c>
      <c r="B13" s="5"/>
      <c r="C13" s="5"/>
      <c r="D13" s="10"/>
      <c r="E13" s="18"/>
      <c r="F13" s="14"/>
    </row>
    <row r="14" spans="1:6" x14ac:dyDescent="0.25">
      <c r="A14" s="2" t="s">
        <v>16</v>
      </c>
      <c r="B14" s="46">
        <v>5622.9619309999998</v>
      </c>
      <c r="C14" s="46">
        <v>14479.972847999999</v>
      </c>
      <c r="D14" s="50">
        <f t="shared" si="0"/>
        <v>8857.0109169999996</v>
      </c>
      <c r="E14" s="51">
        <f t="shared" si="1"/>
        <v>157.51504324029543</v>
      </c>
      <c r="F14" s="18">
        <f>(C14/C22)*100</f>
        <v>31.318510008917329</v>
      </c>
    </row>
    <row r="15" spans="1:6" x14ac:dyDescent="0.25">
      <c r="A15" s="2" t="s">
        <v>17</v>
      </c>
      <c r="B15" s="46">
        <v>10708.027674999999</v>
      </c>
      <c r="C15" s="46">
        <v>14652.545786999999</v>
      </c>
      <c r="D15" s="10">
        <f t="shared" si="0"/>
        <v>3944.5181119999997</v>
      </c>
      <c r="E15" s="18">
        <f t="shared" si="1"/>
        <v>36.837018279372344</v>
      </c>
      <c r="F15" s="18">
        <f>(C15/C22)*100</f>
        <v>31.691765357810215</v>
      </c>
    </row>
    <row r="16" spans="1:6" x14ac:dyDescent="0.25">
      <c r="A16" s="2" t="s">
        <v>18</v>
      </c>
      <c r="B16" s="46">
        <v>1914.9142449999999</v>
      </c>
      <c r="C16" s="46">
        <v>2375.8255960000001</v>
      </c>
      <c r="D16" s="10">
        <f t="shared" si="0"/>
        <v>460.9113510000002</v>
      </c>
      <c r="E16" s="18">
        <f t="shared" si="1"/>
        <v>24.069555710052189</v>
      </c>
      <c r="F16" s="18">
        <f>(C16/C22)*100</f>
        <v>5.1386365491731745</v>
      </c>
    </row>
    <row r="17" spans="1:6" x14ac:dyDescent="0.25">
      <c r="A17" s="2" t="s">
        <v>19</v>
      </c>
      <c r="B17" s="46">
        <v>2216.7798299999999</v>
      </c>
      <c r="C17" s="46">
        <v>2585.5311240000001</v>
      </c>
      <c r="D17" s="10">
        <f t="shared" si="0"/>
        <v>368.75129400000014</v>
      </c>
      <c r="E17" s="18">
        <f t="shared" si="1"/>
        <v>16.634547509393396</v>
      </c>
      <c r="F17" s="18">
        <f>(C17/C22)*100</f>
        <v>5.5922054022736436</v>
      </c>
    </row>
    <row r="18" spans="1:6" x14ac:dyDescent="0.25">
      <c r="A18" s="2" t="s">
        <v>20</v>
      </c>
      <c r="B18" s="46">
        <v>677.83553800000004</v>
      </c>
      <c r="C18" s="46">
        <v>868.70222799999999</v>
      </c>
      <c r="D18" s="10">
        <f t="shared" si="0"/>
        <v>190.86668999999995</v>
      </c>
      <c r="E18" s="18">
        <f t="shared" si="1"/>
        <v>28.158259533450419</v>
      </c>
      <c r="F18" s="18">
        <f>(C18/C22)*100</f>
        <v>1.8789026545822971</v>
      </c>
    </row>
    <row r="19" spans="1:6" x14ac:dyDescent="0.25">
      <c r="A19" s="2" t="s">
        <v>21</v>
      </c>
      <c r="B19" s="46">
        <v>408.74770599999999</v>
      </c>
      <c r="C19" s="46">
        <v>717.29762800000003</v>
      </c>
      <c r="D19" s="10">
        <f t="shared" si="0"/>
        <v>308.54992200000004</v>
      </c>
      <c r="E19" s="18">
        <f t="shared" si="1"/>
        <v>75.486643098126663</v>
      </c>
      <c r="F19" s="18">
        <f>(C19/C22)*100</f>
        <v>1.5514319797218077</v>
      </c>
    </row>
    <row r="20" spans="1:6" x14ac:dyDescent="0.25">
      <c r="A20" s="2" t="s">
        <v>26</v>
      </c>
      <c r="B20" s="46">
        <v>320.352845</v>
      </c>
      <c r="C20" s="46">
        <v>620.28493800000001</v>
      </c>
      <c r="D20" s="10">
        <f t="shared" si="0"/>
        <v>299.93209300000001</v>
      </c>
      <c r="E20" s="18">
        <f t="shared" si="1"/>
        <v>93.625543734440697</v>
      </c>
      <c r="F20" s="18">
        <f>(C20/C22)*100</f>
        <v>1.3416047283415227</v>
      </c>
    </row>
    <row r="21" spans="1:6" x14ac:dyDescent="0.25">
      <c r="A21" s="2" t="s">
        <v>38</v>
      </c>
      <c r="B21" s="46">
        <v>5952.6590990000004</v>
      </c>
      <c r="C21" s="46">
        <v>9934.3920180000005</v>
      </c>
      <c r="D21" s="10">
        <f t="shared" si="0"/>
        <v>3981.732919</v>
      </c>
      <c r="E21" s="18">
        <f t="shared" si="1"/>
        <v>66.889987361596098</v>
      </c>
      <c r="F21" s="18">
        <f>(C21/C22)*100</f>
        <v>21.486943319180003</v>
      </c>
    </row>
    <row r="22" spans="1:6" ht="13" x14ac:dyDescent="0.3">
      <c r="A22" s="7" t="s">
        <v>22</v>
      </c>
      <c r="B22" s="47">
        <v>27822.278869000002</v>
      </c>
      <c r="C22" s="47">
        <v>46234.552167000002</v>
      </c>
      <c r="D22" s="48">
        <f t="shared" si="0"/>
        <v>18412.273298</v>
      </c>
      <c r="E22" s="49">
        <f t="shared" si="1"/>
        <v>66.178163854562001</v>
      </c>
      <c r="F22" s="20">
        <f>SUM(F14:F21)</f>
        <v>99.999999999999986</v>
      </c>
    </row>
    <row r="23" spans="1:6" ht="25.5" customHeight="1" x14ac:dyDescent="0.3">
      <c r="A23" s="7" t="s">
        <v>25</v>
      </c>
      <c r="B23" s="5"/>
      <c r="C23" s="5"/>
      <c r="D23" s="10"/>
      <c r="E23" s="18"/>
      <c r="F23" s="14"/>
    </row>
    <row r="24" spans="1:6" ht="13" x14ac:dyDescent="0.3">
      <c r="A24" s="1" t="s">
        <v>23</v>
      </c>
      <c r="B24" s="11">
        <f>(B12-B22)</f>
        <v>-5165.7915350000003</v>
      </c>
      <c r="C24" s="11">
        <f>(C12-C22)</f>
        <v>1049.4627289999989</v>
      </c>
      <c r="D24" s="52">
        <f t="shared" si="0"/>
        <v>6215.2542639999992</v>
      </c>
      <c r="E24" s="53">
        <f t="shared" si="1"/>
        <v>-120.31562291837623</v>
      </c>
      <c r="F24" s="17" t="s">
        <v>31</v>
      </c>
    </row>
    <row r="25" spans="1:6" ht="13" x14ac:dyDescent="0.3">
      <c r="A25" s="1" t="s">
        <v>39</v>
      </c>
      <c r="B25" s="11">
        <f>(B24/B12)*100</f>
        <v>-22.800496205993202</v>
      </c>
      <c r="C25" s="11">
        <f>(C24/C12)*100</f>
        <v>2.2194873496006329</v>
      </c>
      <c r="D25" s="11">
        <f t="shared" si="0"/>
        <v>25.019983555593836</v>
      </c>
      <c r="E25" s="17" t="s">
        <v>31</v>
      </c>
      <c r="F25" s="17" t="s">
        <v>31</v>
      </c>
    </row>
    <row r="26" spans="1:6" x14ac:dyDescent="0.25">
      <c r="A26" s="21" t="s">
        <v>40</v>
      </c>
      <c r="B26" s="10">
        <v>1826.3509919999999</v>
      </c>
      <c r="C26" s="10">
        <v>-1230.913337</v>
      </c>
      <c r="D26" s="10">
        <f t="shared" si="0"/>
        <v>-3057.2643289999996</v>
      </c>
      <c r="E26" s="18">
        <f t="shared" si="1"/>
        <v>-167.39741388111008</v>
      </c>
      <c r="F26" s="16" t="s">
        <v>31</v>
      </c>
    </row>
    <row r="27" spans="1:6" ht="13" x14ac:dyDescent="0.3">
      <c r="A27" s="22" t="s">
        <v>24</v>
      </c>
      <c r="B27" s="11">
        <f>SUM(B24,B26)</f>
        <v>-3339.4405430000006</v>
      </c>
      <c r="C27" s="11">
        <f>SUM(C24,C26)</f>
        <v>-181.45060800000101</v>
      </c>
      <c r="D27" s="11">
        <f t="shared" si="0"/>
        <v>3157.9899349999996</v>
      </c>
      <c r="E27" s="19">
        <f t="shared" si="1"/>
        <v>-94.566436932666747</v>
      </c>
      <c r="F27" s="17" t="s">
        <v>31</v>
      </c>
    </row>
    <row r="28" spans="1:6" x14ac:dyDescent="0.25">
      <c r="A28" s="21" t="s">
        <v>33</v>
      </c>
      <c r="B28" s="10">
        <v>187.82670100000001</v>
      </c>
      <c r="C28" s="10">
        <v>-75.295064999999994</v>
      </c>
      <c r="D28" s="10">
        <f t="shared" si="0"/>
        <v>-263.12176599999998</v>
      </c>
      <c r="E28" s="18">
        <f t="shared" si="1"/>
        <v>-140.08751929258446</v>
      </c>
      <c r="F28" s="16" t="s">
        <v>31</v>
      </c>
    </row>
    <row r="29" spans="1:6" x14ac:dyDescent="0.25">
      <c r="A29" s="21" t="s">
        <v>34</v>
      </c>
      <c r="B29" s="10">
        <v>0</v>
      </c>
      <c r="C29" s="10">
        <v>0</v>
      </c>
      <c r="D29" s="10">
        <f t="shared" si="0"/>
        <v>0</v>
      </c>
      <c r="E29" s="18">
        <v>0</v>
      </c>
      <c r="F29" s="16" t="s">
        <v>31</v>
      </c>
    </row>
    <row r="30" spans="1:6" ht="13" x14ac:dyDescent="0.3">
      <c r="A30" s="1" t="s">
        <v>0</v>
      </c>
      <c r="B30" s="11">
        <f>SUM(B27:B29)</f>
        <v>-3151.6138420000007</v>
      </c>
      <c r="C30" s="11">
        <f>SUM(C27:C29)</f>
        <v>-256.74567300000103</v>
      </c>
      <c r="D30" s="11">
        <f t="shared" si="0"/>
        <v>2894.8681689999994</v>
      </c>
      <c r="E30" s="19">
        <f t="shared" si="1"/>
        <v>-91.85351740817741</v>
      </c>
      <c r="F30" s="17" t="s">
        <v>31</v>
      </c>
    </row>
    <row r="31" spans="1:6" ht="13" x14ac:dyDescent="0.3">
      <c r="A31" s="7" t="s">
        <v>41</v>
      </c>
      <c r="B31" s="12">
        <v>-13.909915476794756</v>
      </c>
      <c r="C31" s="12">
        <f>(C30/C12)*100</f>
        <v>-0.54298619430838668</v>
      </c>
      <c r="D31" s="11">
        <f t="shared" si="0"/>
        <v>13.366929282486369</v>
      </c>
      <c r="E31" s="17" t="s">
        <v>31</v>
      </c>
      <c r="F31" s="17" t="s">
        <v>31</v>
      </c>
    </row>
    <row r="32" spans="1:6" ht="51" customHeight="1" x14ac:dyDescent="0.25">
      <c r="A32" s="75" t="s">
        <v>55</v>
      </c>
      <c r="B32" s="75"/>
      <c r="C32" s="75"/>
      <c r="D32" s="75"/>
      <c r="E32" s="75"/>
      <c r="F32" s="75"/>
    </row>
    <row r="33" spans="1:6" ht="63.75" customHeight="1" x14ac:dyDescent="0.25">
      <c r="A33" s="71" t="s">
        <v>28</v>
      </c>
      <c r="B33" s="71"/>
      <c r="C33" s="71"/>
      <c r="D33" s="71"/>
      <c r="E33" s="71"/>
      <c r="F33" s="71"/>
    </row>
    <row r="34" spans="1:6" ht="51" customHeight="1" x14ac:dyDescent="0.25">
      <c r="A34" s="71" t="s">
        <v>30</v>
      </c>
      <c r="B34" s="71"/>
      <c r="C34" s="71"/>
      <c r="D34" s="71"/>
      <c r="E34" s="71"/>
      <c r="F34" s="71"/>
    </row>
    <row r="35" spans="1:6" ht="89.25" customHeight="1" x14ac:dyDescent="0.25">
      <c r="A35" s="71" t="s">
        <v>48</v>
      </c>
      <c r="B35" s="71"/>
      <c r="C35" s="71"/>
      <c r="D35" s="71"/>
      <c r="E35" s="71"/>
      <c r="F35" s="71"/>
    </row>
    <row r="36" spans="1:6" ht="51" customHeight="1" x14ac:dyDescent="0.25">
      <c r="A36" s="71" t="s">
        <v>42</v>
      </c>
      <c r="B36" s="71"/>
      <c r="C36" s="71"/>
      <c r="D36" s="71"/>
      <c r="E36" s="71"/>
      <c r="F36" s="71"/>
    </row>
    <row r="37" spans="1:6" ht="25.5" customHeight="1" x14ac:dyDescent="0.25">
      <c r="A37" s="71" t="s">
        <v>43</v>
      </c>
      <c r="B37" s="71"/>
      <c r="C37" s="71"/>
      <c r="D37" s="71"/>
      <c r="E37" s="71"/>
      <c r="F37" s="71"/>
    </row>
    <row r="38" spans="1:6" ht="51" customHeight="1" x14ac:dyDescent="0.25">
      <c r="A38" s="71" t="s">
        <v>44</v>
      </c>
      <c r="B38" s="76"/>
      <c r="C38" s="76"/>
      <c r="D38" s="76"/>
      <c r="E38" s="76"/>
      <c r="F38" s="76"/>
    </row>
    <row r="39" spans="1:6" ht="25.5" customHeight="1" x14ac:dyDescent="0.25">
      <c r="A39" s="71" t="s">
        <v>45</v>
      </c>
      <c r="B39" s="71"/>
      <c r="C39" s="71"/>
      <c r="D39" s="71"/>
      <c r="E39" s="71"/>
      <c r="F39" s="71"/>
    </row>
  </sheetData>
  <mergeCells count="11">
    <mergeCell ref="A35:F35"/>
    <mergeCell ref="A36:F36"/>
    <mergeCell ref="A37:F37"/>
    <mergeCell ref="A38:F38"/>
    <mergeCell ref="A39:F39"/>
    <mergeCell ref="A34:F34"/>
    <mergeCell ref="A1:F1"/>
    <mergeCell ref="A2:F2"/>
    <mergeCell ref="A3:F3"/>
    <mergeCell ref="A32:F32"/>
    <mergeCell ref="A33:F3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0"/>
  <sheetViews>
    <sheetView zoomScaleNormal="100" workbookViewId="0">
      <selection sqref="A1:G1"/>
    </sheetView>
  </sheetViews>
  <sheetFormatPr defaultColWidth="9.36328125" defaultRowHeight="14.5" x14ac:dyDescent="0.35"/>
  <cols>
    <col min="1" max="1" width="30" style="25" customWidth="1"/>
    <col min="2" max="6" width="9.54296875" style="25" customWidth="1"/>
    <col min="7" max="7" width="14.36328125" style="25" customWidth="1"/>
    <col min="8" max="16384" width="9.36328125" style="25"/>
  </cols>
  <sheetData>
    <row r="1" spans="1:8" ht="25.5" customHeight="1" x14ac:dyDescent="0.35">
      <c r="A1" s="77" t="s">
        <v>49</v>
      </c>
      <c r="B1" s="77"/>
      <c r="C1" s="77"/>
      <c r="D1" s="77"/>
      <c r="E1" s="77"/>
      <c r="F1" s="77"/>
      <c r="G1" s="77"/>
    </row>
    <row r="2" spans="1:8" ht="12.75" customHeight="1" x14ac:dyDescent="0.35">
      <c r="A2" s="78" t="s">
        <v>81</v>
      </c>
      <c r="B2" s="78"/>
      <c r="C2" s="78"/>
      <c r="D2" s="78"/>
      <c r="E2" s="78"/>
      <c r="F2" s="78"/>
      <c r="G2" s="78"/>
    </row>
    <row r="3" spans="1:8" ht="12.75" customHeight="1" x14ac:dyDescent="0.35">
      <c r="A3" s="79" t="s">
        <v>29</v>
      </c>
      <c r="B3" s="79"/>
      <c r="C3" s="79"/>
      <c r="D3" s="79"/>
      <c r="E3" s="79"/>
      <c r="F3" s="79"/>
      <c r="G3" s="79"/>
    </row>
    <row r="4" spans="1:8" ht="51.75" customHeight="1" x14ac:dyDescent="0.35">
      <c r="A4" s="26"/>
      <c r="B4" s="27" t="s">
        <v>66</v>
      </c>
      <c r="C4" s="27" t="s">
        <v>72</v>
      </c>
      <c r="D4" s="27" t="s">
        <v>73</v>
      </c>
      <c r="E4" s="27" t="s">
        <v>74</v>
      </c>
      <c r="F4" s="27" t="s">
        <v>75</v>
      </c>
      <c r="G4" s="27" t="s">
        <v>76</v>
      </c>
    </row>
    <row r="5" spans="1:8" ht="12.75" customHeight="1" x14ac:dyDescent="0.35">
      <c r="A5" s="28" t="s">
        <v>0</v>
      </c>
      <c r="B5" s="43">
        <v>-2227.2428970000001</v>
      </c>
      <c r="C5" s="43">
        <v>-5125</v>
      </c>
      <c r="D5" s="43">
        <v>2226.6</v>
      </c>
      <c r="E5" s="43">
        <v>2399.6999999999998</v>
      </c>
      <c r="F5" s="43">
        <v>2098.2236389999998</v>
      </c>
      <c r="G5" s="29">
        <f t="shared" ref="G5:G13" si="0">(F5-B5)</f>
        <v>4325.4665359999999</v>
      </c>
      <c r="H5" s="30"/>
    </row>
    <row r="6" spans="1:8" ht="12.75" customHeight="1" x14ac:dyDescent="0.35">
      <c r="A6" s="28" t="s">
        <v>1</v>
      </c>
      <c r="B6" s="29">
        <v>-894.399315</v>
      </c>
      <c r="C6" s="29">
        <v>-5184.6000000000004</v>
      </c>
      <c r="D6" s="29">
        <v>4711.6000000000004</v>
      </c>
      <c r="E6" s="29">
        <v>4667.7</v>
      </c>
      <c r="F6" s="29">
        <v>3717.0747280000001</v>
      </c>
      <c r="G6" s="29">
        <f t="shared" si="0"/>
        <v>4611.4740430000002</v>
      </c>
      <c r="H6" s="30"/>
    </row>
    <row r="7" spans="1:8" ht="12.75" customHeight="1" x14ac:dyDescent="0.35">
      <c r="A7" s="28" t="s">
        <v>5</v>
      </c>
      <c r="B7" s="29">
        <v>41185.967388999998</v>
      </c>
      <c r="C7" s="29">
        <v>39145.800000000003</v>
      </c>
      <c r="D7" s="29">
        <v>57491.1</v>
      </c>
      <c r="E7" s="29">
        <v>58226.2</v>
      </c>
      <c r="F7" s="29">
        <v>56399.261737000001</v>
      </c>
      <c r="G7" s="29">
        <f t="shared" si="0"/>
        <v>15213.294348000003</v>
      </c>
      <c r="H7" s="30"/>
    </row>
    <row r="8" spans="1:8" ht="12.75" customHeight="1" x14ac:dyDescent="0.35">
      <c r="A8" s="28" t="s">
        <v>6</v>
      </c>
      <c r="B8" s="29">
        <v>28410.683590000001</v>
      </c>
      <c r="C8" s="29">
        <v>26997.1</v>
      </c>
      <c r="D8" s="29">
        <v>42080.7</v>
      </c>
      <c r="E8" s="29">
        <v>43835.5</v>
      </c>
      <c r="F8" s="29">
        <v>42302.194342000003</v>
      </c>
      <c r="G8" s="29">
        <f t="shared" si="0"/>
        <v>13891.510752000002</v>
      </c>
      <c r="H8" s="30"/>
    </row>
    <row r="9" spans="1:8" ht="12.75" customHeight="1" x14ac:dyDescent="0.35">
      <c r="A9" s="28" t="s">
        <v>7</v>
      </c>
      <c r="B9" s="29">
        <v>1531.944473</v>
      </c>
      <c r="C9" s="29">
        <v>1448.9</v>
      </c>
      <c r="D9" s="29">
        <v>1792.4</v>
      </c>
      <c r="E9" s="29">
        <v>1754.8</v>
      </c>
      <c r="F9" s="29">
        <v>1761.6761309999999</v>
      </c>
      <c r="G9" s="29">
        <f t="shared" si="0"/>
        <v>229.73165799999992</v>
      </c>
      <c r="H9" s="30"/>
    </row>
    <row r="10" spans="1:8" ht="12.75" customHeight="1" x14ac:dyDescent="0.35">
      <c r="A10" s="28" t="s">
        <v>8</v>
      </c>
      <c r="B10" s="29">
        <v>225.81416999999999</v>
      </c>
      <c r="C10" s="29">
        <v>216.1</v>
      </c>
      <c r="D10" s="29">
        <v>252.2</v>
      </c>
      <c r="E10" s="29">
        <v>261</v>
      </c>
      <c r="F10" s="29">
        <v>274.425434</v>
      </c>
      <c r="G10" s="29">
        <f t="shared" si="0"/>
        <v>48.611264000000006</v>
      </c>
      <c r="H10" s="30"/>
    </row>
    <row r="11" spans="1:8" ht="12.75" customHeight="1" x14ac:dyDescent="0.35">
      <c r="A11" s="28" t="s">
        <v>3</v>
      </c>
      <c r="B11" s="29">
        <v>42080.365706999997</v>
      </c>
      <c r="C11" s="29">
        <v>44330.400000000001</v>
      </c>
      <c r="D11" s="29">
        <v>52779.5</v>
      </c>
      <c r="E11" s="29">
        <v>53558.400000000001</v>
      </c>
      <c r="F11" s="29">
        <v>52682.188010999998</v>
      </c>
      <c r="G11" s="29">
        <f t="shared" si="0"/>
        <v>10601.822304000001</v>
      </c>
      <c r="H11" s="30"/>
    </row>
    <row r="12" spans="1:8" ht="12.75" customHeight="1" x14ac:dyDescent="0.35">
      <c r="A12" s="28" t="s">
        <v>9</v>
      </c>
      <c r="B12" s="29">
        <v>7312.5140840000004</v>
      </c>
      <c r="C12" s="29">
        <v>8632.4</v>
      </c>
      <c r="D12" s="29">
        <v>13978.4</v>
      </c>
      <c r="E12" s="29">
        <v>13952.5</v>
      </c>
      <c r="F12" s="29">
        <v>12549.360739</v>
      </c>
      <c r="G12" s="29">
        <f t="shared" si="0"/>
        <v>5236.8466549999994</v>
      </c>
      <c r="H12" s="30"/>
    </row>
    <row r="13" spans="1:8" ht="12.75" customHeight="1" x14ac:dyDescent="0.35">
      <c r="A13" s="31" t="s">
        <v>10</v>
      </c>
      <c r="B13" s="32">
        <v>14680.541155000001</v>
      </c>
      <c r="C13" s="32">
        <v>15119.7</v>
      </c>
      <c r="D13" s="32">
        <v>15640.8</v>
      </c>
      <c r="E13" s="32">
        <v>16334.5</v>
      </c>
      <c r="F13" s="32">
        <v>16873.059390999999</v>
      </c>
      <c r="G13" s="32">
        <f t="shared" si="0"/>
        <v>2192.5182359999981</v>
      </c>
      <c r="H13" s="30"/>
    </row>
    <row r="14" spans="1:8" ht="30" customHeight="1" x14ac:dyDescent="0.35">
      <c r="A14" s="80" t="s">
        <v>4</v>
      </c>
      <c r="B14" s="80"/>
      <c r="C14" s="80"/>
      <c r="D14" s="80"/>
      <c r="E14" s="80"/>
      <c r="F14" s="81"/>
      <c r="G14" s="81"/>
    </row>
    <row r="15" spans="1:8" ht="102" customHeight="1" x14ac:dyDescent="0.35">
      <c r="A15" s="82" t="s">
        <v>46</v>
      </c>
      <c r="B15" s="82"/>
      <c r="C15" s="82"/>
      <c r="D15" s="82"/>
      <c r="E15" s="82"/>
      <c r="F15" s="82"/>
      <c r="G15" s="82"/>
    </row>
    <row r="19" spans="2:8" x14ac:dyDescent="0.35">
      <c r="B19" s="44"/>
    </row>
    <row r="20" spans="2:8" x14ac:dyDescent="0.35">
      <c r="H20" s="44"/>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5"/>
  <sheetViews>
    <sheetView zoomScaleNormal="100" workbookViewId="0">
      <selection sqref="A1:G1"/>
    </sheetView>
  </sheetViews>
  <sheetFormatPr defaultColWidth="9.36328125" defaultRowHeight="14.5" x14ac:dyDescent="0.35"/>
  <cols>
    <col min="1" max="1" width="30" style="25" customWidth="1"/>
    <col min="2" max="6" width="9.54296875" style="25" customWidth="1"/>
    <col min="7" max="7" width="14.36328125" style="25" customWidth="1"/>
    <col min="8" max="16384" width="9.36328125" style="25"/>
  </cols>
  <sheetData>
    <row r="1" spans="1:8" ht="25.5" customHeight="1" x14ac:dyDescent="0.35">
      <c r="A1" s="83" t="s">
        <v>50</v>
      </c>
      <c r="B1" s="83"/>
      <c r="C1" s="83"/>
      <c r="D1" s="83"/>
      <c r="E1" s="83"/>
      <c r="F1" s="83"/>
      <c r="G1" s="83"/>
    </row>
    <row r="2" spans="1:8" ht="12.75" customHeight="1" x14ac:dyDescent="0.35">
      <c r="A2" s="78" t="s">
        <v>81</v>
      </c>
      <c r="B2" s="78"/>
      <c r="C2" s="78"/>
      <c r="D2" s="78"/>
      <c r="E2" s="78"/>
      <c r="F2" s="78"/>
      <c r="G2" s="78"/>
    </row>
    <row r="3" spans="1:8" ht="12.75" customHeight="1" x14ac:dyDescent="0.35">
      <c r="A3" s="79" t="s">
        <v>29</v>
      </c>
      <c r="B3" s="79"/>
      <c r="C3" s="79"/>
      <c r="D3" s="79"/>
      <c r="E3" s="79"/>
      <c r="F3" s="79"/>
      <c r="G3" s="79"/>
    </row>
    <row r="4" spans="1:8" ht="51.75" customHeight="1" x14ac:dyDescent="0.35">
      <c r="A4" s="33" t="s">
        <v>35</v>
      </c>
      <c r="B4" s="27" t="s">
        <v>66</v>
      </c>
      <c r="C4" s="27" t="s">
        <v>72</v>
      </c>
      <c r="D4" s="27" t="s">
        <v>73</v>
      </c>
      <c r="E4" s="27" t="s">
        <v>74</v>
      </c>
      <c r="F4" s="27" t="s">
        <v>75</v>
      </c>
      <c r="G4" s="27" t="s">
        <v>76</v>
      </c>
    </row>
    <row r="5" spans="1:8" ht="12.75" customHeight="1" x14ac:dyDescent="0.35">
      <c r="A5" s="28" t="s">
        <v>0</v>
      </c>
      <c r="B5" s="29">
        <v>-1530.2879660000001</v>
      </c>
      <c r="C5" s="29">
        <v>-3492.3</v>
      </c>
      <c r="D5" s="29">
        <v>2573.1</v>
      </c>
      <c r="E5" s="29">
        <v>1451.3</v>
      </c>
      <c r="F5" s="29">
        <v>1316.6682290000001</v>
      </c>
      <c r="G5" s="29">
        <f>(F5-B5)</f>
        <v>2846.9561950000002</v>
      </c>
      <c r="H5" s="30"/>
    </row>
    <row r="6" spans="1:8" ht="12.75" customHeight="1" x14ac:dyDescent="0.35">
      <c r="A6" s="28" t="s">
        <v>1</v>
      </c>
      <c r="B6" s="29">
        <v>-485.06226700000002</v>
      </c>
      <c r="C6" s="29">
        <v>-3605.3</v>
      </c>
      <c r="D6" s="29">
        <v>4612.3999999999996</v>
      </c>
      <c r="E6" s="29">
        <v>3113.9</v>
      </c>
      <c r="F6" s="29">
        <v>2734.6984830000001</v>
      </c>
      <c r="G6" s="29">
        <f t="shared" ref="G6:G13" si="0">(F6-B6)</f>
        <v>3219.7607500000004</v>
      </c>
      <c r="H6" s="30"/>
    </row>
    <row r="7" spans="1:8" ht="12.75" customHeight="1" x14ac:dyDescent="0.35">
      <c r="A7" s="28" t="s">
        <v>5</v>
      </c>
      <c r="B7" s="29">
        <v>33811.964719000003</v>
      </c>
      <c r="C7" s="29">
        <v>31626.7</v>
      </c>
      <c r="D7" s="29">
        <v>45090.400000000001</v>
      </c>
      <c r="E7" s="29">
        <v>43632.2</v>
      </c>
      <c r="F7" s="29">
        <v>43641.222593999999</v>
      </c>
      <c r="G7" s="29">
        <f t="shared" si="0"/>
        <v>9829.2578749999957</v>
      </c>
      <c r="H7" s="30"/>
    </row>
    <row r="8" spans="1:8" ht="12.75" customHeight="1" x14ac:dyDescent="0.35">
      <c r="A8" s="28" t="s">
        <v>6</v>
      </c>
      <c r="B8" s="29">
        <v>23205.546564</v>
      </c>
      <c r="C8" s="29">
        <v>21632.9</v>
      </c>
      <c r="D8" s="29">
        <v>32120.2</v>
      </c>
      <c r="E8" s="29">
        <v>31627</v>
      </c>
      <c r="F8" s="29">
        <v>31832.303939000001</v>
      </c>
      <c r="G8" s="29">
        <f t="shared" si="0"/>
        <v>8626.757375000001</v>
      </c>
      <c r="H8" s="30"/>
    </row>
    <row r="9" spans="1:8" ht="12.75" customHeight="1" x14ac:dyDescent="0.35">
      <c r="A9" s="28" t="s">
        <v>7</v>
      </c>
      <c r="B9" s="29">
        <v>1242.4386360000001</v>
      </c>
      <c r="C9" s="29">
        <v>1162.5999999999999</v>
      </c>
      <c r="D9" s="29">
        <v>1442.4</v>
      </c>
      <c r="E9" s="29">
        <v>1405.4</v>
      </c>
      <c r="F9" s="29">
        <v>1441.3574040000001</v>
      </c>
      <c r="G9" s="29">
        <f t="shared" si="0"/>
        <v>198.918768</v>
      </c>
      <c r="H9" s="30"/>
    </row>
    <row r="10" spans="1:8" ht="12.75" customHeight="1" x14ac:dyDescent="0.35">
      <c r="A10" s="28" t="s">
        <v>8</v>
      </c>
      <c r="B10" s="29">
        <v>197.85825299999999</v>
      </c>
      <c r="C10" s="29">
        <v>187.5</v>
      </c>
      <c r="D10" s="29">
        <v>217.9</v>
      </c>
      <c r="E10" s="29">
        <v>226.8</v>
      </c>
      <c r="F10" s="29">
        <v>241.78184999999999</v>
      </c>
      <c r="G10" s="29">
        <f t="shared" si="0"/>
        <v>43.923597000000001</v>
      </c>
      <c r="H10" s="30"/>
    </row>
    <row r="11" spans="1:8" ht="12.75" customHeight="1" x14ac:dyDescent="0.35">
      <c r="A11" s="28" t="s">
        <v>3</v>
      </c>
      <c r="B11" s="29">
        <v>34297.026988999998</v>
      </c>
      <c r="C11" s="29">
        <v>35232</v>
      </c>
      <c r="D11" s="29">
        <v>40478</v>
      </c>
      <c r="E11" s="29">
        <v>40518.300000000003</v>
      </c>
      <c r="F11" s="29">
        <v>40906.524109999998</v>
      </c>
      <c r="G11" s="29">
        <f t="shared" si="0"/>
        <v>6609.4971210000003</v>
      </c>
      <c r="H11" s="30"/>
    </row>
    <row r="12" spans="1:8" ht="12.75" customHeight="1" x14ac:dyDescent="0.35">
      <c r="A12" s="28" t="s">
        <v>9</v>
      </c>
      <c r="B12" s="29">
        <v>5548.3920740000003</v>
      </c>
      <c r="C12" s="29">
        <v>6321.4</v>
      </c>
      <c r="D12" s="29">
        <v>9792.7999999999993</v>
      </c>
      <c r="E12" s="29">
        <v>9603.7999999999993</v>
      </c>
      <c r="F12" s="29">
        <v>8919.1816479999998</v>
      </c>
      <c r="G12" s="29">
        <f t="shared" si="0"/>
        <v>3370.7895739999994</v>
      </c>
      <c r="H12" s="30"/>
    </row>
    <row r="13" spans="1:8" ht="12.75" customHeight="1" x14ac:dyDescent="0.35">
      <c r="A13" s="31" t="s">
        <v>10</v>
      </c>
      <c r="B13" s="32">
        <v>11839.168691000001</v>
      </c>
      <c r="C13" s="32">
        <v>11885</v>
      </c>
      <c r="D13" s="32">
        <v>11946.7</v>
      </c>
      <c r="E13" s="32">
        <v>12360.7</v>
      </c>
      <c r="F13" s="32">
        <v>13127.368946000001</v>
      </c>
      <c r="G13" s="32">
        <f t="shared" si="0"/>
        <v>1288.2002549999997</v>
      </c>
      <c r="H13" s="30"/>
    </row>
    <row r="14" spans="1:8" ht="30" customHeight="1" x14ac:dyDescent="0.35">
      <c r="A14" s="80" t="s">
        <v>4</v>
      </c>
      <c r="B14" s="80"/>
      <c r="C14" s="80"/>
      <c r="D14" s="80"/>
      <c r="E14" s="80"/>
      <c r="F14" s="81"/>
      <c r="G14" s="81"/>
    </row>
    <row r="15" spans="1:8" ht="106.5" customHeight="1" x14ac:dyDescent="0.35">
      <c r="A15" s="82" t="s">
        <v>46</v>
      </c>
      <c r="B15" s="82"/>
      <c r="C15" s="82"/>
      <c r="D15" s="82"/>
      <c r="E15" s="82"/>
      <c r="F15" s="82"/>
      <c r="G15" s="82"/>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15"/>
  <sheetViews>
    <sheetView zoomScaleNormal="100" workbookViewId="0">
      <selection sqref="A1:G1"/>
    </sheetView>
  </sheetViews>
  <sheetFormatPr defaultColWidth="9.36328125" defaultRowHeight="14.5" x14ac:dyDescent="0.35"/>
  <cols>
    <col min="1" max="1" width="30" style="25" customWidth="1"/>
    <col min="2" max="6" width="9.54296875" style="25" customWidth="1"/>
    <col min="7" max="7" width="14.36328125" style="25" customWidth="1"/>
    <col min="8" max="16384" width="9.36328125" style="25"/>
  </cols>
  <sheetData>
    <row r="1" spans="1:8" ht="25.5" customHeight="1" x14ac:dyDescent="0.35">
      <c r="A1" s="83" t="s">
        <v>51</v>
      </c>
      <c r="B1" s="83"/>
      <c r="C1" s="83"/>
      <c r="D1" s="83"/>
      <c r="E1" s="83"/>
      <c r="F1" s="83"/>
      <c r="G1" s="83"/>
    </row>
    <row r="2" spans="1:8" ht="12.75" customHeight="1" x14ac:dyDescent="0.35">
      <c r="A2" s="78" t="s">
        <v>82</v>
      </c>
      <c r="B2" s="78"/>
      <c r="C2" s="78"/>
      <c r="D2" s="78"/>
      <c r="E2" s="78"/>
      <c r="F2" s="78"/>
      <c r="G2" s="78"/>
    </row>
    <row r="3" spans="1:8" ht="12.75" customHeight="1" x14ac:dyDescent="0.35">
      <c r="A3" s="79" t="s">
        <v>29</v>
      </c>
      <c r="B3" s="79"/>
      <c r="C3" s="79"/>
      <c r="D3" s="79"/>
      <c r="E3" s="79"/>
      <c r="F3" s="79"/>
      <c r="G3" s="79"/>
    </row>
    <row r="4" spans="1:8" ht="51.75" customHeight="1" x14ac:dyDescent="0.35">
      <c r="A4" s="33" t="s">
        <v>36</v>
      </c>
      <c r="B4" s="27" t="s">
        <v>66</v>
      </c>
      <c r="C4" s="27" t="s">
        <v>72</v>
      </c>
      <c r="D4" s="27" t="s">
        <v>73</v>
      </c>
      <c r="E4" s="27" t="s">
        <v>74</v>
      </c>
      <c r="F4" s="27" t="s">
        <v>75</v>
      </c>
      <c r="G4" s="27" t="s">
        <v>76</v>
      </c>
    </row>
    <row r="5" spans="1:8" ht="12.75" customHeight="1" x14ac:dyDescent="0.35">
      <c r="A5" s="28" t="s">
        <v>0</v>
      </c>
      <c r="B5" s="29">
        <v>-696.95493099999999</v>
      </c>
      <c r="C5" s="29">
        <v>-1632.7</v>
      </c>
      <c r="D5" s="29">
        <v>-346.5</v>
      </c>
      <c r="E5" s="29">
        <v>948.4</v>
      </c>
      <c r="F5" s="29">
        <v>781.55541000000005</v>
      </c>
      <c r="G5" s="29">
        <f>(F5-B5)</f>
        <v>1478.5103410000002</v>
      </c>
      <c r="H5" s="30"/>
    </row>
    <row r="6" spans="1:8" ht="12.75" customHeight="1" x14ac:dyDescent="0.35">
      <c r="A6" s="28" t="s">
        <v>1</v>
      </c>
      <c r="B6" s="29">
        <v>-409.33704799999998</v>
      </c>
      <c r="C6" s="29">
        <v>-1579.3</v>
      </c>
      <c r="D6" s="29">
        <v>99.2</v>
      </c>
      <c r="E6" s="29">
        <v>1553.8</v>
      </c>
      <c r="F6" s="29">
        <v>982.37624500000004</v>
      </c>
      <c r="G6" s="29">
        <f t="shared" ref="G6:G13" si="0">(F6-B6)</f>
        <v>1391.713293</v>
      </c>
      <c r="H6" s="30"/>
    </row>
    <row r="7" spans="1:8" ht="12.75" customHeight="1" x14ac:dyDescent="0.35">
      <c r="A7" s="28" t="s">
        <v>5</v>
      </c>
      <c r="B7" s="29">
        <v>7374.0026699999999</v>
      </c>
      <c r="C7" s="29">
        <v>7519.1</v>
      </c>
      <c r="D7" s="29">
        <v>12400.7</v>
      </c>
      <c r="E7" s="29">
        <v>14594</v>
      </c>
      <c r="F7" s="29">
        <v>12758.039143</v>
      </c>
      <c r="G7" s="29">
        <f t="shared" si="0"/>
        <v>5384.0364730000001</v>
      </c>
      <c r="H7" s="30"/>
    </row>
    <row r="8" spans="1:8" ht="12.75" customHeight="1" x14ac:dyDescent="0.35">
      <c r="A8" s="28" t="s">
        <v>6</v>
      </c>
      <c r="B8" s="29">
        <v>5205.1370260000003</v>
      </c>
      <c r="C8" s="29">
        <v>5364.2</v>
      </c>
      <c r="D8" s="29">
        <v>9960.5</v>
      </c>
      <c r="E8" s="29">
        <v>12208.5</v>
      </c>
      <c r="F8" s="29">
        <v>10469.890402999999</v>
      </c>
      <c r="G8" s="29">
        <f t="shared" si="0"/>
        <v>5264.7533769999991</v>
      </c>
      <c r="H8" s="30"/>
    </row>
    <row r="9" spans="1:8" ht="12.75" customHeight="1" x14ac:dyDescent="0.35">
      <c r="A9" s="28" t="s">
        <v>7</v>
      </c>
      <c r="B9" s="29">
        <v>289.50583699999999</v>
      </c>
      <c r="C9" s="29">
        <v>286.3</v>
      </c>
      <c r="D9" s="29">
        <v>350</v>
      </c>
      <c r="E9" s="29">
        <v>349.4</v>
      </c>
      <c r="F9" s="29">
        <v>320.31872700000002</v>
      </c>
      <c r="G9" s="29">
        <f t="shared" si="0"/>
        <v>30.812890000000039</v>
      </c>
      <c r="H9" s="30"/>
    </row>
    <row r="10" spans="1:8" ht="12.75" customHeight="1" x14ac:dyDescent="0.35">
      <c r="A10" s="28" t="s">
        <v>8</v>
      </c>
      <c r="B10" s="29">
        <v>27.955916999999999</v>
      </c>
      <c r="C10" s="29">
        <v>28.6</v>
      </c>
      <c r="D10" s="29">
        <v>34.299999999999997</v>
      </c>
      <c r="E10" s="29">
        <v>34.200000000000003</v>
      </c>
      <c r="F10" s="29">
        <v>32.643583999999997</v>
      </c>
      <c r="G10" s="29">
        <f t="shared" si="0"/>
        <v>4.6876669999999976</v>
      </c>
      <c r="H10" s="30"/>
    </row>
    <row r="11" spans="1:8" ht="12.75" customHeight="1" x14ac:dyDescent="0.35">
      <c r="A11" s="28" t="s">
        <v>3</v>
      </c>
      <c r="B11" s="29">
        <v>7783.338718</v>
      </c>
      <c r="C11" s="29">
        <v>9098.4</v>
      </c>
      <c r="D11" s="29">
        <v>12301.5</v>
      </c>
      <c r="E11" s="29">
        <v>13040.1</v>
      </c>
      <c r="F11" s="29">
        <v>11775.663901</v>
      </c>
      <c r="G11" s="29">
        <f t="shared" si="0"/>
        <v>3992.3251829999999</v>
      </c>
      <c r="H11" s="30"/>
    </row>
    <row r="12" spans="1:8" ht="12.75" customHeight="1" x14ac:dyDescent="0.35">
      <c r="A12" s="28" t="s">
        <v>9</v>
      </c>
      <c r="B12" s="29">
        <v>1764.12201</v>
      </c>
      <c r="C12" s="29">
        <v>2311</v>
      </c>
      <c r="D12" s="29">
        <v>4185.6000000000004</v>
      </c>
      <c r="E12" s="29">
        <v>4348.7</v>
      </c>
      <c r="F12" s="29">
        <v>3630.179091</v>
      </c>
      <c r="G12" s="29">
        <f t="shared" si="0"/>
        <v>1866.0570809999999</v>
      </c>
      <c r="H12" s="30"/>
    </row>
    <row r="13" spans="1:8" ht="12.75" customHeight="1" x14ac:dyDescent="0.35">
      <c r="A13" s="31" t="s">
        <v>10</v>
      </c>
      <c r="B13" s="32">
        <v>2841.372464</v>
      </c>
      <c r="C13" s="32">
        <v>3234.7</v>
      </c>
      <c r="D13" s="32">
        <v>3694.1</v>
      </c>
      <c r="E13" s="32">
        <v>3973.8</v>
      </c>
      <c r="F13" s="32">
        <v>3745.6904450000002</v>
      </c>
      <c r="G13" s="32">
        <f t="shared" si="0"/>
        <v>904.31798100000015</v>
      </c>
      <c r="H13" s="30"/>
    </row>
    <row r="14" spans="1:8" ht="30" customHeight="1" x14ac:dyDescent="0.35">
      <c r="A14" s="80" t="s">
        <v>4</v>
      </c>
      <c r="B14" s="80"/>
      <c r="C14" s="80"/>
      <c r="D14" s="80"/>
      <c r="E14" s="80"/>
      <c r="F14" s="81"/>
      <c r="G14" s="81"/>
    </row>
    <row r="15" spans="1:8" ht="103.5" customHeight="1" x14ac:dyDescent="0.35">
      <c r="A15" s="82" t="s">
        <v>47</v>
      </c>
      <c r="B15" s="82"/>
      <c r="C15" s="82"/>
      <c r="D15" s="82"/>
      <c r="E15" s="82"/>
      <c r="F15" s="82"/>
      <c r="G15" s="82"/>
    </row>
  </sheetData>
  <mergeCells count="5">
    <mergeCell ref="A1:G1"/>
    <mergeCell ref="A2:G2"/>
    <mergeCell ref="A3:G3"/>
    <mergeCell ref="A14:G14"/>
    <mergeCell ref="A15:G15"/>
  </mergeCells>
  <pageMargins left="0.7" right="0.7" top="0.75" bottom="0.75" header="0.3" footer="0.3"/>
  <pageSetup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10'!Print_Area</vt:lpstr>
      <vt:lpstr>'Table 11'!Print_Area</vt:lpstr>
      <vt:lpstr>'Table 12'!Print_Area</vt:lpstr>
      <vt:lpstr>'Table 7'!Print_Area</vt:lpstr>
      <vt:lpstr>'Table 8'!Print_Area</vt:lpstr>
      <vt:lpstr>'Table 9'!Print_Area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Parker, Kiara CTR (OST)</cp:lastModifiedBy>
  <cp:lastPrinted>2022-04-19T18:24:47Z</cp:lastPrinted>
  <dcterms:created xsi:type="dcterms:W3CDTF">2012-05-10T15:47:12Z</dcterms:created>
  <dcterms:modified xsi:type="dcterms:W3CDTF">2023-05-01T13:54:06Z</dcterms:modified>
</cp:coreProperties>
</file>