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OAI-Systems-Documentation_New\APEIS\SOP\Data Sets\F41\Press Release Examples\Recent Releases\FINANCIALS\"/>
    </mc:Choice>
  </mc:AlternateContent>
  <xr:revisionPtr revIDLastSave="0" documentId="14_{E5840348-AB85-4305-838B-79601D7EC68D}" xr6:coauthVersionLast="47" xr6:coauthVersionMax="47" xr10:uidLastSave="{00000000-0000-0000-0000-000000000000}"/>
  <bookViews>
    <workbookView xWindow="-110" yWindow="-110" windowWidth="19420" windowHeight="10420" tabRatio="864" xr2:uid="{00000000-000D-0000-FFFF-FFFF00000000}"/>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32" l="1"/>
  <c r="E15" i="32"/>
  <c r="E16" i="32"/>
  <c r="E17" i="32"/>
  <c r="E18" i="32"/>
  <c r="E19" i="32"/>
  <c r="E20" i="32"/>
  <c r="E21" i="32"/>
  <c r="E22" i="32"/>
  <c r="E12" i="32" l="1"/>
  <c r="E11" i="32"/>
  <c r="E10" i="32"/>
  <c r="E9" i="32"/>
  <c r="E8" i="32"/>
  <c r="E7" i="32"/>
  <c r="D31" i="32"/>
  <c r="D30" i="32"/>
  <c r="D29" i="32"/>
  <c r="D28" i="32"/>
  <c r="D27" i="32"/>
  <c r="D26" i="32"/>
  <c r="D25" i="32"/>
  <c r="D24" i="32"/>
  <c r="D22" i="32"/>
  <c r="D21" i="32"/>
  <c r="D20" i="32"/>
  <c r="D19" i="32"/>
  <c r="D18" i="32"/>
  <c r="D17" i="32"/>
  <c r="D16" i="32"/>
  <c r="D15" i="32"/>
  <c r="D14" i="32"/>
  <c r="D12" i="32"/>
  <c r="D11" i="32"/>
  <c r="D10" i="32"/>
  <c r="D9" i="32"/>
  <c r="D8" i="32"/>
  <c r="D7" i="32"/>
  <c r="F7" i="31"/>
  <c r="F8" i="31"/>
  <c r="F9" i="31"/>
  <c r="F10" i="31"/>
  <c r="F11" i="31"/>
  <c r="E22" i="31"/>
  <c r="E21" i="31"/>
  <c r="E20" i="31"/>
  <c r="E19" i="31"/>
  <c r="E18" i="31"/>
  <c r="E17" i="31"/>
  <c r="E16" i="31"/>
  <c r="E15" i="31"/>
  <c r="E14" i="31"/>
  <c r="E12" i="31"/>
  <c r="E11" i="31"/>
  <c r="E10" i="31"/>
  <c r="E9" i="31"/>
  <c r="E8" i="31"/>
  <c r="E7" i="31"/>
  <c r="D31" i="31"/>
  <c r="D30" i="31"/>
  <c r="D29" i="31"/>
  <c r="D28" i="31"/>
  <c r="D27" i="31"/>
  <c r="D26" i="31"/>
  <c r="D25" i="31"/>
  <c r="D24" i="31"/>
  <c r="D22" i="31"/>
  <c r="D21" i="31"/>
  <c r="D20" i="31"/>
  <c r="D19" i="31"/>
  <c r="D18" i="31"/>
  <c r="D17" i="31"/>
  <c r="D16" i="31"/>
  <c r="D15" i="31"/>
  <c r="D14" i="31"/>
  <c r="D12" i="31"/>
  <c r="D11" i="31"/>
  <c r="D10" i="31"/>
  <c r="D9" i="31"/>
  <c r="D8" i="31"/>
  <c r="D7" i="31"/>
  <c r="E22" i="30"/>
  <c r="E21" i="30"/>
  <c r="E20" i="30"/>
  <c r="E19" i="30"/>
  <c r="E18" i="30"/>
  <c r="E17" i="30"/>
  <c r="E16" i="30"/>
  <c r="E15" i="30"/>
  <c r="E14" i="30"/>
  <c r="E12" i="30"/>
  <c r="E11" i="30"/>
  <c r="E10" i="30"/>
  <c r="E9" i="30"/>
  <c r="E8" i="30"/>
  <c r="E7" i="30"/>
  <c r="D31" i="30"/>
  <c r="D30" i="30"/>
  <c r="D29" i="30"/>
  <c r="D28" i="30"/>
  <c r="D27" i="30"/>
  <c r="D26" i="30"/>
  <c r="D25" i="30"/>
  <c r="D24" i="30"/>
  <c r="D22" i="30"/>
  <c r="D21" i="30"/>
  <c r="D20" i="30"/>
  <c r="D19" i="30"/>
  <c r="D18" i="30"/>
  <c r="D17" i="30"/>
  <c r="D16" i="30"/>
  <c r="D15" i="30"/>
  <c r="D14" i="30"/>
  <c r="D12" i="30"/>
  <c r="D11" i="30"/>
  <c r="D10" i="30"/>
  <c r="D9" i="30"/>
  <c r="D8" i="30"/>
  <c r="D7" i="30"/>
  <c r="G13" i="29"/>
  <c r="G12" i="29"/>
  <c r="G11" i="29"/>
  <c r="G10" i="29"/>
  <c r="G9" i="29"/>
  <c r="G8" i="29"/>
  <c r="G7" i="29"/>
  <c r="G6" i="29"/>
  <c r="G13" i="28"/>
  <c r="G12" i="28"/>
  <c r="G11" i="28"/>
  <c r="G10" i="28"/>
  <c r="G9" i="28"/>
  <c r="G8" i="28"/>
  <c r="G7" i="28"/>
  <c r="G6" i="28"/>
  <c r="G13" i="27"/>
  <c r="G12" i="27"/>
  <c r="G11" i="27"/>
  <c r="G10" i="27"/>
  <c r="G9" i="27"/>
  <c r="G8" i="27"/>
  <c r="G7" i="27"/>
  <c r="G6" i="27"/>
  <c r="G5" i="29" l="1"/>
  <c r="G5" i="27" l="1"/>
  <c r="G5" i="28"/>
  <c r="B24" i="31" l="1"/>
  <c r="B27" i="31" s="1"/>
  <c r="B30" i="31" s="1"/>
  <c r="B24" i="32" l="1"/>
  <c r="B27" i="32" s="1"/>
  <c r="B30" i="32" s="1"/>
  <c r="C24" i="30"/>
  <c r="B24" i="30"/>
  <c r="C24" i="32"/>
  <c r="C24" i="31"/>
  <c r="C27" i="31" s="1"/>
  <c r="C30" i="31" s="1"/>
  <c r="C27" i="32" l="1"/>
  <c r="C27" i="30"/>
  <c r="C30" i="30" s="1"/>
  <c r="C31" i="30" s="1"/>
  <c r="B27" i="30"/>
  <c r="B30" i="30" s="1"/>
  <c r="B31" i="30" s="1"/>
  <c r="C25" i="30"/>
  <c r="B25" i="30"/>
  <c r="C31" i="31"/>
  <c r="B31" i="31"/>
  <c r="C25" i="31"/>
  <c r="B25" i="31"/>
  <c r="B31" i="32"/>
  <c r="C25" i="32"/>
  <c r="B25" i="32"/>
  <c r="C30" i="32" l="1"/>
  <c r="E30" i="32" s="1"/>
  <c r="E28" i="32"/>
  <c r="E27" i="32"/>
  <c r="E26" i="32"/>
  <c r="E24" i="32"/>
  <c r="E30" i="31"/>
  <c r="E28" i="31"/>
  <c r="E27" i="31"/>
  <c r="E26" i="31"/>
  <c r="E24" i="31"/>
  <c r="E30" i="30"/>
  <c r="E28" i="30"/>
  <c r="E27" i="30"/>
  <c r="E26" i="30"/>
  <c r="E24" i="30"/>
  <c r="C31" i="32" l="1"/>
  <c r="E6" i="30"/>
  <c r="D6" i="30"/>
  <c r="F21" i="31"/>
  <c r="E6" i="31"/>
  <c r="D6" i="31"/>
  <c r="F15" i="31" l="1"/>
  <c r="F17" i="31"/>
  <c r="F6" i="31"/>
  <c r="F7" i="30"/>
  <c r="F11" i="30"/>
  <c r="F20" i="30"/>
  <c r="F21" i="30"/>
  <c r="F19" i="30"/>
  <c r="F14" i="30"/>
  <c r="F17" i="30"/>
  <c r="F15" i="30"/>
  <c r="F19" i="31"/>
  <c r="F18" i="30"/>
  <c r="F9" i="30"/>
  <c r="F16" i="30"/>
  <c r="F6" i="30"/>
  <c r="F8" i="30"/>
  <c r="F10" i="30"/>
  <c r="F14" i="31"/>
  <c r="F16" i="31"/>
  <c r="F18" i="31"/>
  <c r="F20" i="31"/>
  <c r="F22" i="31" l="1"/>
  <c r="F12" i="31"/>
  <c r="F22" i="30"/>
  <c r="F12" i="30"/>
  <c r="F21" i="32" l="1"/>
  <c r="F20" i="32"/>
  <c r="F15" i="32"/>
  <c r="F6" i="32"/>
  <c r="E6" i="32"/>
  <c r="D6" i="32"/>
  <c r="F18" i="32" l="1"/>
  <c r="F14" i="32"/>
  <c r="F16" i="32"/>
  <c r="F19" i="32"/>
  <c r="F9" i="32"/>
  <c r="F10" i="32"/>
  <c r="F8" i="32"/>
  <c r="F11" i="32"/>
  <c r="F7" i="32"/>
  <c r="F17" i="32"/>
  <c r="F22" i="32" l="1"/>
  <c r="F12" i="32"/>
</calcChain>
</file>

<file path=xl/sharedStrings.xml><?xml version="1.0" encoding="utf-8"?>
<sst xmlns="http://schemas.openxmlformats.org/spreadsheetml/2006/main" count="221" uniqueCount="68">
  <si>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</si>
  <si>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</si>
  <si>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</si>
  <si>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</si>
  <si>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</si>
  <si>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</si>
  <si>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</si>
  <si>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</si>
  <si>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</si>
  <si>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</si>
  <si>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</si>
  <si>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</si>
  <si>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</si>
  <si>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</si>
  <si>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</si>
  <si>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</si>
  <si>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</si>
  <si>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</si>
  <si>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</si>
  <si>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</si>
  <si>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</si>
  <si>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</si>
  <si>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</si>
  <si>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</si>
  <si>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</si>
  <si>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</si>
  <si>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</si>
  <si>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</si>
  <si>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</si>
  <si>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</si>
  <si>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</si>
  <si>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</si>
  <si>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</si>
  <si>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</si>
  <si>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</si>
  <si>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</si>
  <si>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</si>
  <si>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</si>
  <si>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</si>
  <si>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</si>
  <si>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</si>
  <si>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</si>
  <si>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</si>
  <si>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</si>
  <si>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</si>
  <si>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</si>
  <si>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</si>
  <si>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</si>
  <si>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</si>
  <si>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6. International Quarterly U.S. Scheduled Passenger Airlines Revenue, Expenses and Profits</t>
  </si>
  <si>
    <t>1Q 2022</t>
  </si>
  <si>
    <t>Table 5. Domestic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</si>
  <si>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</si>
  <si>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3. International Quarterly U.S. Scheduled Service Passenger Airlines Financial Reports</t>
  </si>
  <si>
    <t>1Q                 2022</t>
  </si>
  <si>
    <t>Table 2. Domestic Quarterly U.S. Scheduled Service Passenger Airlines Financial Reports</t>
  </si>
  <si>
    <r>
      <t>Table 1.</t>
    </r>
    <r>
      <rPr>
        <b/>
        <sz val="10"/>
        <color rgb="FF00B050"/>
        <rFont val="Arial"/>
        <family val="2"/>
      </rPr>
      <t xml:space="preserve"> </t>
    </r>
    <r>
      <rPr>
        <b/>
        <sz val="10"/>
        <color theme="1"/>
        <rFont val="Arial"/>
        <family val="2"/>
      </rPr>
      <t>Quarterly U.S. Scheduled Service Passenger Airlines Financial Reports</t>
    </r>
  </si>
  <si>
    <t>2Q                 2022</t>
  </si>
  <si>
    <t>3Q                 2022</t>
  </si>
  <si>
    <t>4Q                 2022</t>
  </si>
  <si>
    <t>1Q                 2023</t>
  </si>
  <si>
    <t>Dollar Change          1Q2022-1Q2023</t>
  </si>
  <si>
    <t>Dollar Change         1Q2022-1Q2023</t>
  </si>
  <si>
    <t>Reports from 20 airlines in 1Q 2023</t>
  </si>
  <si>
    <t>1Q 2023</t>
  </si>
  <si>
    <t>2022-2023 % Change</t>
  </si>
  <si>
    <t>% of 1Q 2023 Revenue or Expense Total</t>
  </si>
  <si>
    <t>Reports from 26 airlines in 1Q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</si>
</sst>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70">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1" xfId="3" applyNumberForma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5" fontId="9" fillId="0" borderId="1" xfId="3" applyNumberFormat="1" applyFont="1" applyBorder="1" applyAlignment="1">
      <alignment horizontal="right"/>
    </xf>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3" fontId="10" fillId="0" borderId="0" xfId="8" applyNumberFormat="1" applyFont="1"/>
    <xf numFmtId="164" fontId="10" fillId="0" borderId="0" xfId="8" applyNumberFormat="1" applyFont="1"/>
    <xf numFmtId="0" fontId="9" fillId="0" borderId="1" xfId="8" applyFont="1" applyBorder="1" applyAlignment="1">
      <alignment vertical="center"/>
    </xf>
    <xf numFmtId="3" fontId="10" fillId="0" borderId="1" xfId="8" applyNumberFormat="1" applyFont="1" applyBorder="1"/>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165" fontId="0" fillId="0" borderId="0" xfId="0" applyNumberFormat="1"/>
    <xf numFmtId="165" fontId="7" fillId="0" borderId="1" xfId="0" applyNumberFormat="1" applyFont="1" applyBorder="1"/>
    <xf numFmtId="3" fontId="10" fillId="0" borderId="0" xfId="3" applyNumberFormat="1" applyFont="1"/>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1" applyFont="1" applyAlignment="1">
      <alignment wrapText="1"/>
    </xf>
    <xf numFmtId="0" fontId="8" fillId="0" borderId="0" xfId="1" applyAlignment="1">
      <alignment wrapText="1"/>
    </xf>
    <xf numFmtId="0" fontId="8"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Border="1"/>
    <xf numFmtId="0" fontId="10" fillId="0" borderId="2" xfId="3" applyFont="1" applyFill="1" applyBorder="1"/>
    <xf numFmtId="3" fontId="10" fillId="0" borderId="0" xfId="3" applyNumberFormat="1"/>
    <xf numFmtId="0" fontId="9" fillId="0" borderId="1" xfId="8" applyFont="1" applyFill="1" applyBorder="1" applyAlignment="1">
      <alignment horizontal="center" wrapText="1"/>
    </xf>
    <xf numFmtId="3" fontId="10" fillId="0" borderId="0" xfId="3" applyNumberFormat="1" applyFill="1"/>
    <xf numFmtId="3" fontId="10" fillId="0" borderId="0" xfId="8" applyNumberFormat="1" applyFont="1" applyFill="1"/>
    <xf numFmtId="3" fontId="10" fillId="0" borderId="1" xfId="8" applyNumberFormat="1" applyFont="1" applyFill="1" applyBorder="1"/>
    <xf numFmtId="166" fontId="10" fillId="0" borderId="3" xfId="3" applyNumberFormat="1" applyFill="1" applyBorder="1" applyAlignment="1">
      <alignment horizontal="right"/>
    </xf>
    <xf numFmtId="165" fontId="0" fillId="0" borderId="0" xfId="0" applyNumberFormat="1" applyFill="1"/>
    <xf numFmtId="165" fontId="7" fillId="0" borderId="1" xfId="0" applyNumberFormat="1" applyFont="1" applyFill="1" applyBorder="1"/>
    <xf numFmtId="166" fontId="10" fillId="0" borderId="1" xfId="3" applyNumberFormat="1" applyFill="1" applyBorder="1"/>
    <xf numFmtId="165" fontId="9" fillId="0" borderId="0" xfId="3" applyNumberFormat="1" applyFont="1" applyFill="1"/>
    <xf numFmtId="165" fontId="10" fillId="0" borderId="0" xfId="3" applyNumberFormat="1" applyFill="1"/>
    <xf numFmtId="165" fontId="9" fillId="0" borderId="1" xfId="3" applyNumberFormat="1" applyFont="1" applyFill="1" applyBorder="1" applyAlignment="1">
      <alignment horizontal="right"/>
    </xf>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
  <sheetViews>
    <sheetView tabSelected="1" zoomScaleNormal="100" workbookViewId="0">
      <selection activeCell="L12" sqref="L12"/>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44" t="s">
        <v>56</v>
      </c>
      <c r="B1" s="44"/>
      <c r="C1" s="44"/>
      <c r="D1" s="44"/>
      <c r="E1" s="44"/>
      <c r="F1" s="44"/>
      <c r="G1" s="44"/>
    </row>
    <row r="2" spans="1:8" ht="12.75" customHeight="1" x14ac:dyDescent="0.35">
      <c r="A2" s="45" t="s">
        <v>67</v>
      </c>
      <c r="B2" s="45"/>
      <c r="C2" s="45"/>
      <c r="D2" s="45"/>
      <c r="E2" s="45"/>
      <c r="F2" s="45"/>
      <c r="G2" s="45"/>
    </row>
    <row r="3" spans="1:8" ht="12.75" customHeight="1" x14ac:dyDescent="0.35">
      <c r="A3" s="46" t="s">
        <v>29</v>
      </c>
      <c r="B3" s="46"/>
      <c r="C3" s="46"/>
      <c r="D3" s="46"/>
      <c r="E3" s="46"/>
      <c r="F3" s="46"/>
      <c r="G3" s="46"/>
    </row>
    <row r="4" spans="1:8" ht="51.75" customHeight="1" x14ac:dyDescent="0.35">
      <c r="A4" s="26"/>
      <c r="B4" s="59" t="s">
        <v>54</v>
      </c>
      <c r="C4" s="27" t="s">
        <v>57</v>
      </c>
      <c r="D4" s="27" t="s">
        <v>58</v>
      </c>
      <c r="E4" s="27" t="s">
        <v>59</v>
      </c>
      <c r="F4" s="27" t="s">
        <v>60</v>
      </c>
      <c r="G4" s="27" t="s">
        <v>61</v>
      </c>
    </row>
    <row r="5" spans="1:8" ht="12.75" customHeight="1" x14ac:dyDescent="0.35">
      <c r="A5" s="28" t="s">
        <v>0</v>
      </c>
      <c r="B5" s="60">
        <v>-5124.9982309999996</v>
      </c>
      <c r="C5" s="58">
        <v>2226.6</v>
      </c>
      <c r="D5" s="58">
        <v>2399.6999999999998</v>
      </c>
      <c r="E5" s="58">
        <v>2098.2236389999998</v>
      </c>
      <c r="F5" s="43">
        <v>-1230.7662539999999</v>
      </c>
      <c r="G5" s="29">
        <f>(F5-B5)</f>
        <v>3894.2319769999995</v>
      </c>
      <c r="H5" s="30"/>
    </row>
    <row r="6" spans="1:8" ht="12.75" customHeight="1" x14ac:dyDescent="0.35">
      <c r="A6" s="28" t="s">
        <v>1</v>
      </c>
      <c r="B6" s="61">
        <v>-5184.658367</v>
      </c>
      <c r="C6" s="29">
        <v>4711.6000000000004</v>
      </c>
      <c r="D6" s="29">
        <v>4667.7</v>
      </c>
      <c r="E6" s="29">
        <v>3717.0747280000001</v>
      </c>
      <c r="F6" s="29">
        <v>32.374735000000001</v>
      </c>
      <c r="G6" s="29">
        <f t="shared" ref="G6:G13" si="0">(F6-B6)</f>
        <v>5217.0331020000003</v>
      </c>
      <c r="H6" s="30"/>
    </row>
    <row r="7" spans="1:8" ht="12.75" customHeight="1" x14ac:dyDescent="0.35">
      <c r="A7" s="28" t="s">
        <v>5</v>
      </c>
      <c r="B7" s="61">
        <v>39030.322934999997</v>
      </c>
      <c r="C7" s="29">
        <v>57491.1</v>
      </c>
      <c r="D7" s="29">
        <v>58226.2</v>
      </c>
      <c r="E7" s="29">
        <v>56399.261737000001</v>
      </c>
      <c r="F7" s="29">
        <v>52896.436538000002</v>
      </c>
      <c r="G7" s="29">
        <f t="shared" si="0"/>
        <v>13866.113603000005</v>
      </c>
      <c r="H7" s="30"/>
    </row>
    <row r="8" spans="1:8" ht="12.75" customHeight="1" x14ac:dyDescent="0.35">
      <c r="A8" s="28" t="s">
        <v>6</v>
      </c>
      <c r="B8" s="61">
        <v>26881.53616</v>
      </c>
      <c r="C8" s="29">
        <v>42080.7</v>
      </c>
      <c r="D8" s="29">
        <v>43835.5</v>
      </c>
      <c r="E8" s="29">
        <v>42302.194342000003</v>
      </c>
      <c r="F8" s="29">
        <v>39454.382866</v>
      </c>
      <c r="G8" s="29">
        <f t="shared" si="0"/>
        <v>12572.846706</v>
      </c>
      <c r="H8" s="30"/>
    </row>
    <row r="9" spans="1:8" ht="12.75" customHeight="1" x14ac:dyDescent="0.35">
      <c r="A9" s="28" t="s">
        <v>7</v>
      </c>
      <c r="B9" s="61">
        <v>1448.9906960000001</v>
      </c>
      <c r="C9" s="29">
        <v>1792.4</v>
      </c>
      <c r="D9" s="29">
        <v>1754.8</v>
      </c>
      <c r="E9" s="29">
        <v>1761.6761309999999</v>
      </c>
      <c r="F9" s="29">
        <v>1719.3110380000001</v>
      </c>
      <c r="G9" s="29">
        <f t="shared" si="0"/>
        <v>270.32034199999998</v>
      </c>
      <c r="H9" s="30"/>
    </row>
    <row r="10" spans="1:8" ht="12.75" customHeight="1" x14ac:dyDescent="0.35">
      <c r="A10" s="28" t="s">
        <v>8</v>
      </c>
      <c r="B10" s="61">
        <v>216.06502900000001</v>
      </c>
      <c r="C10" s="29">
        <v>252.2</v>
      </c>
      <c r="D10" s="29">
        <v>261</v>
      </c>
      <c r="E10" s="29">
        <v>274.425434</v>
      </c>
      <c r="F10" s="29">
        <v>256.31530500000002</v>
      </c>
      <c r="G10" s="29">
        <f t="shared" si="0"/>
        <v>40.250276000000014</v>
      </c>
      <c r="H10" s="30"/>
    </row>
    <row r="11" spans="1:8" ht="12.75" customHeight="1" x14ac:dyDescent="0.35">
      <c r="A11" s="28" t="s">
        <v>3</v>
      </c>
      <c r="B11" s="61">
        <v>44214.981302</v>
      </c>
      <c r="C11" s="29">
        <v>52779.5</v>
      </c>
      <c r="D11" s="29">
        <v>53558.400000000001</v>
      </c>
      <c r="E11" s="29">
        <v>52682.188010999998</v>
      </c>
      <c r="F11" s="29">
        <v>52864.062803000001</v>
      </c>
      <c r="G11" s="29">
        <f t="shared" si="0"/>
        <v>8649.0815010000006</v>
      </c>
      <c r="H11" s="30"/>
    </row>
    <row r="12" spans="1:8" ht="12.75" customHeight="1" x14ac:dyDescent="0.35">
      <c r="A12" s="28" t="s">
        <v>9</v>
      </c>
      <c r="B12" s="61">
        <v>8632.3575189999992</v>
      </c>
      <c r="C12" s="29">
        <v>13978.4</v>
      </c>
      <c r="D12" s="29">
        <v>13952.5</v>
      </c>
      <c r="E12" s="29">
        <v>12549.360739</v>
      </c>
      <c r="F12" s="29">
        <v>11960.931655</v>
      </c>
      <c r="G12" s="29">
        <f t="shared" si="0"/>
        <v>3328.5741360000011</v>
      </c>
      <c r="H12" s="30"/>
    </row>
    <row r="13" spans="1:8" ht="12.75" customHeight="1" x14ac:dyDescent="0.35">
      <c r="A13" s="31" t="s">
        <v>10</v>
      </c>
      <c r="B13" s="62">
        <v>15122.453079999999</v>
      </c>
      <c r="C13" s="32">
        <v>15640.8</v>
      </c>
      <c r="D13" s="32">
        <v>16334.5</v>
      </c>
      <c r="E13" s="32">
        <v>16873.059390999999</v>
      </c>
      <c r="F13" s="32">
        <v>17655.677327000001</v>
      </c>
      <c r="G13" s="32">
        <f t="shared" si="0"/>
        <v>2533.2242470000019</v>
      </c>
      <c r="H13" s="30"/>
    </row>
    <row r="14" spans="1:8" ht="30" customHeight="1" x14ac:dyDescent="0.35">
      <c r="A14" s="47" t="s">
        <v>4</v>
      </c>
      <c r="B14" s="47"/>
      <c r="C14" s="47"/>
      <c r="D14" s="47"/>
      <c r="E14" s="47"/>
      <c r="F14" s="48"/>
      <c r="G14" s="48"/>
    </row>
    <row r="15" spans="1:8" ht="102" customHeight="1" x14ac:dyDescent="0.35">
      <c r="A15" s="49" t="s">
        <v>46</v>
      </c>
      <c r="B15" s="49"/>
      <c r="C15" s="49"/>
      <c r="D15" s="49"/>
      <c r="E15" s="49"/>
      <c r="F15" s="49"/>
      <c r="G15" s="49"/>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topLeftCell="A4" zoomScaleNormal="100" workbookViewId="0">
      <selection activeCell="B5" sqref="B5:F5"/>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50" t="s">
        <v>55</v>
      </c>
      <c r="B1" s="50"/>
      <c r="C1" s="50"/>
      <c r="D1" s="50"/>
      <c r="E1" s="50"/>
      <c r="F1" s="50"/>
      <c r="G1" s="50"/>
    </row>
    <row r="2" spans="1:8" ht="12.75" customHeight="1" x14ac:dyDescent="0.35">
      <c r="A2" s="45" t="s">
        <v>67</v>
      </c>
      <c r="B2" s="45"/>
      <c r="C2" s="45"/>
      <c r="D2" s="45"/>
      <c r="E2" s="45"/>
      <c r="F2" s="45"/>
      <c r="G2" s="45"/>
    </row>
    <row r="3" spans="1:8" ht="12.75" customHeight="1" x14ac:dyDescent="0.35">
      <c r="A3" s="46" t="s">
        <v>29</v>
      </c>
      <c r="B3" s="46"/>
      <c r="C3" s="46"/>
      <c r="D3" s="46"/>
      <c r="E3" s="46"/>
      <c r="F3" s="46"/>
      <c r="G3" s="46"/>
    </row>
    <row r="4" spans="1:8" ht="51.75" customHeight="1" x14ac:dyDescent="0.35">
      <c r="A4" s="33" t="s">
        <v>35</v>
      </c>
      <c r="B4" s="27" t="s">
        <v>54</v>
      </c>
      <c r="C4" s="27" t="s">
        <v>57</v>
      </c>
      <c r="D4" s="27" t="s">
        <v>58</v>
      </c>
      <c r="E4" s="27" t="s">
        <v>59</v>
      </c>
      <c r="F4" s="27" t="s">
        <v>60</v>
      </c>
      <c r="G4" s="27" t="s">
        <v>62</v>
      </c>
    </row>
    <row r="5" spans="1:8" ht="12.75" customHeight="1" x14ac:dyDescent="0.35">
      <c r="A5" s="28" t="s">
        <v>0</v>
      </c>
      <c r="B5" s="61">
        <v>-3492.2667339999998</v>
      </c>
      <c r="C5" s="29">
        <v>2573.1</v>
      </c>
      <c r="D5" s="29">
        <v>1451.3</v>
      </c>
      <c r="E5" s="29">
        <v>1316.6682290000001</v>
      </c>
      <c r="F5" s="29">
        <v>-1283.7309130000001</v>
      </c>
      <c r="G5" s="29">
        <f>(F5-B5)</f>
        <v>2208.5358209999995</v>
      </c>
      <c r="H5" s="30"/>
    </row>
    <row r="6" spans="1:8" ht="12.75" customHeight="1" x14ac:dyDescent="0.35">
      <c r="A6" s="28" t="s">
        <v>1</v>
      </c>
      <c r="B6" s="61">
        <v>-3605.2548889999998</v>
      </c>
      <c r="C6" s="29">
        <v>4612.3999999999996</v>
      </c>
      <c r="D6" s="29">
        <v>3113.9</v>
      </c>
      <c r="E6" s="29">
        <v>2734.6984830000001</v>
      </c>
      <c r="F6" s="29">
        <v>-403.235613</v>
      </c>
      <c r="G6" s="29">
        <f t="shared" ref="G6:G13" si="0">(F6-B6)</f>
        <v>3202.019276</v>
      </c>
      <c r="H6" s="30"/>
    </row>
    <row r="7" spans="1:8" ht="12.75" customHeight="1" x14ac:dyDescent="0.35">
      <c r="A7" s="28" t="s">
        <v>5</v>
      </c>
      <c r="B7" s="61">
        <v>31511.905320999998</v>
      </c>
      <c r="C7" s="29">
        <v>45090.400000000001</v>
      </c>
      <c r="D7" s="29">
        <v>43632.2</v>
      </c>
      <c r="E7" s="29">
        <v>43641.222593999999</v>
      </c>
      <c r="F7" s="29">
        <v>40380.708194999999</v>
      </c>
      <c r="G7" s="29">
        <f t="shared" si="0"/>
        <v>8868.8028740000009</v>
      </c>
      <c r="H7" s="30"/>
    </row>
    <row r="8" spans="1:8" ht="12.75" customHeight="1" x14ac:dyDescent="0.35">
      <c r="A8" s="28" t="s">
        <v>6</v>
      </c>
      <c r="B8" s="61">
        <v>21518.071770999999</v>
      </c>
      <c r="C8" s="29">
        <v>32120.2</v>
      </c>
      <c r="D8" s="29">
        <v>31627</v>
      </c>
      <c r="E8" s="29">
        <v>31832.303939000001</v>
      </c>
      <c r="F8" s="29">
        <v>29219.545954000001</v>
      </c>
      <c r="G8" s="29">
        <f t="shared" si="0"/>
        <v>7701.4741830000021</v>
      </c>
      <c r="H8" s="30"/>
    </row>
    <row r="9" spans="1:8" ht="12.75" customHeight="1" x14ac:dyDescent="0.35">
      <c r="A9" s="28" t="s">
        <v>7</v>
      </c>
      <c r="B9" s="61">
        <v>1162.6466579999999</v>
      </c>
      <c r="C9" s="29">
        <v>1442.4</v>
      </c>
      <c r="D9" s="29">
        <v>1405.4</v>
      </c>
      <c r="E9" s="29">
        <v>1441.3574040000001</v>
      </c>
      <c r="F9" s="29">
        <v>1395.958756</v>
      </c>
      <c r="G9" s="29">
        <f t="shared" si="0"/>
        <v>233.31209800000011</v>
      </c>
      <c r="H9" s="30"/>
    </row>
    <row r="10" spans="1:8" ht="12.75" customHeight="1" x14ac:dyDescent="0.35">
      <c r="A10" s="28" t="s">
        <v>8</v>
      </c>
      <c r="B10" s="61">
        <v>187.45114699999999</v>
      </c>
      <c r="C10" s="29">
        <v>217.9</v>
      </c>
      <c r="D10" s="29">
        <v>226.8</v>
      </c>
      <c r="E10" s="29">
        <v>241.78184999999999</v>
      </c>
      <c r="F10" s="29">
        <v>218.86982900000001</v>
      </c>
      <c r="G10" s="29">
        <f t="shared" si="0"/>
        <v>31.418682000000018</v>
      </c>
      <c r="H10" s="30"/>
    </row>
    <row r="11" spans="1:8" ht="12.75" customHeight="1" x14ac:dyDescent="0.35">
      <c r="A11" s="28" t="s">
        <v>3</v>
      </c>
      <c r="B11" s="61">
        <v>35117.160209000001</v>
      </c>
      <c r="C11" s="29">
        <v>40478</v>
      </c>
      <c r="D11" s="29">
        <v>40518.300000000003</v>
      </c>
      <c r="E11" s="29">
        <v>40906.524109999998</v>
      </c>
      <c r="F11" s="29">
        <v>40783.944804999999</v>
      </c>
      <c r="G11" s="29">
        <f t="shared" si="0"/>
        <v>5666.7845959999977</v>
      </c>
      <c r="H11" s="30"/>
    </row>
    <row r="12" spans="1:8" ht="12.75" customHeight="1" x14ac:dyDescent="0.35">
      <c r="A12" s="28" t="s">
        <v>9</v>
      </c>
      <c r="B12" s="61">
        <v>6321.3774020000001</v>
      </c>
      <c r="C12" s="29">
        <v>9792.7999999999993</v>
      </c>
      <c r="D12" s="29">
        <v>9603.7999999999993</v>
      </c>
      <c r="E12" s="29">
        <v>8919.1816479999998</v>
      </c>
      <c r="F12" s="29">
        <v>8551.6530079999993</v>
      </c>
      <c r="G12" s="29">
        <f t="shared" si="0"/>
        <v>2230.2756059999992</v>
      </c>
      <c r="H12" s="30"/>
    </row>
    <row r="13" spans="1:8" ht="12.75" customHeight="1" x14ac:dyDescent="0.35">
      <c r="A13" s="31" t="s">
        <v>10</v>
      </c>
      <c r="B13" s="62">
        <v>11887.384088000001</v>
      </c>
      <c r="C13" s="32">
        <v>11946.7</v>
      </c>
      <c r="D13" s="32">
        <v>12360.7</v>
      </c>
      <c r="E13" s="32">
        <v>13127.368946000001</v>
      </c>
      <c r="F13" s="32">
        <v>13612.254951999999</v>
      </c>
      <c r="G13" s="32">
        <f t="shared" si="0"/>
        <v>1724.8708639999986</v>
      </c>
      <c r="H13" s="30"/>
    </row>
    <row r="14" spans="1:8" ht="30" customHeight="1" x14ac:dyDescent="0.35">
      <c r="A14" s="47" t="s">
        <v>4</v>
      </c>
      <c r="B14" s="47"/>
      <c r="C14" s="47"/>
      <c r="D14" s="47"/>
      <c r="E14" s="47"/>
      <c r="F14" s="48"/>
      <c r="G14" s="48"/>
    </row>
    <row r="15" spans="1:8" ht="106.5" customHeight="1" x14ac:dyDescent="0.35">
      <c r="A15" s="49" t="s">
        <v>46</v>
      </c>
      <c r="B15" s="49"/>
      <c r="C15" s="49"/>
      <c r="D15" s="49"/>
      <c r="E15" s="49"/>
      <c r="F15" s="49"/>
      <c r="G15" s="49"/>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activeCell="B5" sqref="B5:F5"/>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50" t="s">
        <v>53</v>
      </c>
      <c r="B1" s="50"/>
      <c r="C1" s="50"/>
      <c r="D1" s="50"/>
      <c r="E1" s="50"/>
      <c r="F1" s="50"/>
      <c r="G1" s="50"/>
    </row>
    <row r="2" spans="1:8" ht="12.75" customHeight="1" x14ac:dyDescent="0.35">
      <c r="A2" s="45" t="s">
        <v>63</v>
      </c>
      <c r="B2" s="45"/>
      <c r="C2" s="45"/>
      <c r="D2" s="45"/>
      <c r="E2" s="45"/>
      <c r="F2" s="45"/>
      <c r="G2" s="45"/>
    </row>
    <row r="3" spans="1:8" ht="12.75" customHeight="1" x14ac:dyDescent="0.35">
      <c r="A3" s="46" t="s">
        <v>29</v>
      </c>
      <c r="B3" s="46"/>
      <c r="C3" s="46"/>
      <c r="D3" s="46"/>
      <c r="E3" s="46"/>
      <c r="F3" s="46"/>
      <c r="G3" s="46"/>
    </row>
    <row r="4" spans="1:8" ht="51.75" customHeight="1" x14ac:dyDescent="0.35">
      <c r="A4" s="33" t="s">
        <v>36</v>
      </c>
      <c r="B4" s="27" t="s">
        <v>54</v>
      </c>
      <c r="C4" s="27" t="s">
        <v>57</v>
      </c>
      <c r="D4" s="27" t="s">
        <v>58</v>
      </c>
      <c r="E4" s="27" t="s">
        <v>59</v>
      </c>
      <c r="F4" s="27" t="s">
        <v>60</v>
      </c>
      <c r="G4" s="27" t="s">
        <v>61</v>
      </c>
    </row>
    <row r="5" spans="1:8" ht="12.75" customHeight="1" x14ac:dyDescent="0.35">
      <c r="A5" s="28" t="s">
        <v>0</v>
      </c>
      <c r="B5" s="61">
        <v>-1632.731497</v>
      </c>
      <c r="C5" s="29">
        <v>-346.5</v>
      </c>
      <c r="D5" s="29">
        <v>948.4</v>
      </c>
      <c r="E5" s="29">
        <v>781.55541000000005</v>
      </c>
      <c r="F5" s="29">
        <v>52.964658999999997</v>
      </c>
      <c r="G5" s="29">
        <f>(F5-B5)</f>
        <v>1685.696156</v>
      </c>
      <c r="H5" s="30"/>
    </row>
    <row r="6" spans="1:8" ht="12.75" customHeight="1" x14ac:dyDescent="0.35">
      <c r="A6" s="28" t="s">
        <v>1</v>
      </c>
      <c r="B6" s="61">
        <v>-1579.403478</v>
      </c>
      <c r="C6" s="29">
        <v>99.2</v>
      </c>
      <c r="D6" s="29">
        <v>1553.8</v>
      </c>
      <c r="E6" s="29">
        <v>982.37624500000004</v>
      </c>
      <c r="F6" s="29">
        <v>435.61034799999999</v>
      </c>
      <c r="G6" s="29">
        <f t="shared" ref="G6:G13" si="0">(F6-B6)</f>
        <v>2015.0138259999999</v>
      </c>
      <c r="H6" s="30"/>
    </row>
    <row r="7" spans="1:8" ht="12.75" customHeight="1" x14ac:dyDescent="0.35">
      <c r="A7" s="28" t="s">
        <v>5</v>
      </c>
      <c r="B7" s="61">
        <v>7518.417614</v>
      </c>
      <c r="C7" s="29">
        <v>12400.7</v>
      </c>
      <c r="D7" s="29">
        <v>14594</v>
      </c>
      <c r="E7" s="29">
        <v>12758.039143</v>
      </c>
      <c r="F7" s="29">
        <v>12515.728343000001</v>
      </c>
      <c r="G7" s="29">
        <f t="shared" si="0"/>
        <v>4997.3107290000007</v>
      </c>
      <c r="H7" s="30"/>
    </row>
    <row r="8" spans="1:8" ht="12.75" customHeight="1" x14ac:dyDescent="0.35">
      <c r="A8" s="28" t="s">
        <v>6</v>
      </c>
      <c r="B8" s="61">
        <v>5363.4643889999998</v>
      </c>
      <c r="C8" s="29">
        <v>9960.5</v>
      </c>
      <c r="D8" s="29">
        <v>12208.5</v>
      </c>
      <c r="E8" s="29">
        <v>10469.890402999999</v>
      </c>
      <c r="F8" s="29">
        <v>10234.836912000001</v>
      </c>
      <c r="G8" s="29">
        <f t="shared" si="0"/>
        <v>4871.3725230000009</v>
      </c>
      <c r="H8" s="30"/>
    </row>
    <row r="9" spans="1:8" ht="12.75" customHeight="1" x14ac:dyDescent="0.35">
      <c r="A9" s="28" t="s">
        <v>7</v>
      </c>
      <c r="B9" s="61">
        <v>286.34403800000001</v>
      </c>
      <c r="C9" s="29">
        <v>350</v>
      </c>
      <c r="D9" s="29">
        <v>349.4</v>
      </c>
      <c r="E9" s="29">
        <v>320.31872700000002</v>
      </c>
      <c r="F9" s="29">
        <v>323.352282</v>
      </c>
      <c r="G9" s="29">
        <f t="shared" si="0"/>
        <v>37.008243999999991</v>
      </c>
      <c r="H9" s="30"/>
    </row>
    <row r="10" spans="1:8" ht="12.75" customHeight="1" x14ac:dyDescent="0.35">
      <c r="A10" s="28" t="s">
        <v>8</v>
      </c>
      <c r="B10" s="61">
        <v>28.613882</v>
      </c>
      <c r="C10" s="29">
        <v>34.299999999999997</v>
      </c>
      <c r="D10" s="29">
        <v>34.200000000000003</v>
      </c>
      <c r="E10" s="29">
        <v>32.643583999999997</v>
      </c>
      <c r="F10" s="29">
        <v>37.445475999999999</v>
      </c>
      <c r="G10" s="29">
        <f t="shared" si="0"/>
        <v>8.8315939999999991</v>
      </c>
      <c r="H10" s="30"/>
    </row>
    <row r="11" spans="1:8" ht="12.75" customHeight="1" x14ac:dyDescent="0.35">
      <c r="A11" s="28" t="s">
        <v>3</v>
      </c>
      <c r="B11" s="61">
        <v>9097.8210930000005</v>
      </c>
      <c r="C11" s="29">
        <v>12301.5</v>
      </c>
      <c r="D11" s="29">
        <v>13040.1</v>
      </c>
      <c r="E11" s="29">
        <v>11775.663901</v>
      </c>
      <c r="F11" s="29">
        <v>12080.117998</v>
      </c>
      <c r="G11" s="29">
        <f t="shared" si="0"/>
        <v>2982.2969049999992</v>
      </c>
      <c r="H11" s="30"/>
    </row>
    <row r="12" spans="1:8" ht="12.75" customHeight="1" x14ac:dyDescent="0.35">
      <c r="A12" s="28" t="s">
        <v>9</v>
      </c>
      <c r="B12" s="61">
        <v>2310.9801170000001</v>
      </c>
      <c r="C12" s="29">
        <v>4185.6000000000004</v>
      </c>
      <c r="D12" s="29">
        <v>4348.7</v>
      </c>
      <c r="E12" s="29">
        <v>3630.179091</v>
      </c>
      <c r="F12" s="29">
        <v>3409.2786470000001</v>
      </c>
      <c r="G12" s="29">
        <f t="shared" si="0"/>
        <v>1098.29853</v>
      </c>
      <c r="H12" s="30"/>
    </row>
    <row r="13" spans="1:8" ht="12.75" customHeight="1" x14ac:dyDescent="0.35">
      <c r="A13" s="31" t="s">
        <v>10</v>
      </c>
      <c r="B13" s="62">
        <v>3235.068992</v>
      </c>
      <c r="C13" s="32">
        <v>3694.1</v>
      </c>
      <c r="D13" s="32">
        <v>3973.8</v>
      </c>
      <c r="E13" s="32">
        <v>3745.6904450000002</v>
      </c>
      <c r="F13" s="32">
        <v>4043.4223750000001</v>
      </c>
      <c r="G13" s="32">
        <f t="shared" si="0"/>
        <v>808.35338300000012</v>
      </c>
      <c r="H13" s="30"/>
    </row>
    <row r="14" spans="1:8" ht="30" customHeight="1" x14ac:dyDescent="0.35">
      <c r="A14" s="47" t="s">
        <v>4</v>
      </c>
      <c r="B14" s="47"/>
      <c r="C14" s="47"/>
      <c r="D14" s="47"/>
      <c r="E14" s="47"/>
      <c r="F14" s="48"/>
      <c r="G14" s="48"/>
    </row>
    <row r="15" spans="1:8" ht="103.5" customHeight="1" x14ac:dyDescent="0.35">
      <c r="A15" s="49" t="s">
        <v>47</v>
      </c>
      <c r="B15" s="49"/>
      <c r="C15" s="49"/>
      <c r="D15" s="49"/>
      <c r="E15" s="49"/>
      <c r="F15" s="49"/>
      <c r="G15" s="49"/>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zoomScaleNormal="100" workbookViewId="0">
      <selection activeCell="H7" sqref="H7"/>
    </sheetView>
  </sheetViews>
  <sheetFormatPr defaultColWidth="9.36328125" defaultRowHeight="12.5" x14ac:dyDescent="0.25"/>
  <cols>
    <col min="1" max="1" width="36.453125" style="23" customWidth="1"/>
    <col min="2" max="3" width="10.6328125" style="23" customWidth="1"/>
    <col min="4" max="4" width="9.36328125" style="23"/>
    <col min="5" max="5" width="9.6328125" style="23" customWidth="1"/>
    <col min="6" max="6" width="11.36328125" style="23" customWidth="1"/>
    <col min="7" max="16384" width="9.36328125" style="23"/>
  </cols>
  <sheetData>
    <row r="1" spans="1:12" ht="25.5" customHeight="1" x14ac:dyDescent="0.3">
      <c r="A1" s="54" t="s">
        <v>52</v>
      </c>
      <c r="B1" s="54"/>
      <c r="C1" s="54"/>
      <c r="D1" s="54"/>
      <c r="E1" s="54"/>
      <c r="F1" s="54"/>
    </row>
    <row r="2" spans="1:12" ht="13" x14ac:dyDescent="0.3">
      <c r="A2" s="55" t="s">
        <v>67</v>
      </c>
      <c r="B2" s="55"/>
      <c r="C2" s="55"/>
      <c r="D2" s="55"/>
      <c r="E2" s="55"/>
      <c r="F2" s="55"/>
    </row>
    <row r="3" spans="1:12" x14ac:dyDescent="0.25">
      <c r="A3" s="56" t="s">
        <v>29</v>
      </c>
      <c r="B3" s="56"/>
      <c r="C3" s="56"/>
      <c r="D3" s="56"/>
      <c r="E3" s="56"/>
      <c r="F3" s="56"/>
    </row>
    <row r="4" spans="1:12" ht="63.75" customHeight="1" x14ac:dyDescent="0.3">
      <c r="A4" s="3"/>
      <c r="B4" s="8" t="s">
        <v>50</v>
      </c>
      <c r="C4" s="8" t="s">
        <v>64</v>
      </c>
      <c r="D4" s="8" t="s">
        <v>11</v>
      </c>
      <c r="E4" s="9" t="s">
        <v>65</v>
      </c>
      <c r="F4" s="9" t="s">
        <v>66</v>
      </c>
      <c r="G4" s="34"/>
      <c r="H4" s="34"/>
      <c r="I4" s="34"/>
      <c r="L4" s="34"/>
    </row>
    <row r="5" spans="1:12" ht="25.5" customHeight="1" x14ac:dyDescent="0.3">
      <c r="A5" s="4" t="s">
        <v>2</v>
      </c>
      <c r="B5" s="63"/>
      <c r="C5" s="6"/>
      <c r="D5" s="6"/>
      <c r="E5" s="6"/>
      <c r="F5" s="6"/>
      <c r="G5" s="34"/>
      <c r="H5" s="34"/>
      <c r="I5" s="34"/>
      <c r="L5" s="34"/>
    </row>
    <row r="6" spans="1:12" x14ac:dyDescent="0.25">
      <c r="A6" s="2" t="s">
        <v>32</v>
      </c>
      <c r="B6" s="64">
        <v>26881.53616</v>
      </c>
      <c r="C6" s="41">
        <v>39454.382866</v>
      </c>
      <c r="D6" s="10">
        <f t="shared" ref="D6:D31" si="0">(C6-B6)</f>
        <v>12572.846706</v>
      </c>
      <c r="E6" s="18">
        <f t="shared" ref="E6:E22" si="1">(C6-B6)/B6*100</f>
        <v>46.771310356543253</v>
      </c>
      <c r="F6" s="18">
        <f>(C6/C12)*100</f>
        <v>74.587978790700888</v>
      </c>
      <c r="G6" s="34"/>
      <c r="H6" s="34"/>
      <c r="I6" s="34"/>
      <c r="L6" s="34"/>
    </row>
    <row r="7" spans="1:12" x14ac:dyDescent="0.25">
      <c r="A7" s="2" t="s">
        <v>12</v>
      </c>
      <c r="B7" s="64">
        <v>1409.5630329999999</v>
      </c>
      <c r="C7" s="41">
        <v>951.47753499999999</v>
      </c>
      <c r="D7" s="10">
        <f t="shared" si="0"/>
        <v>-458.08549799999992</v>
      </c>
      <c r="E7" s="18">
        <f t="shared" si="1"/>
        <v>-32.498404631472759</v>
      </c>
      <c r="F7" s="18">
        <f>(C7/C12)*100</f>
        <v>1.7987554498429641</v>
      </c>
    </row>
    <row r="8" spans="1:12" x14ac:dyDescent="0.25">
      <c r="A8" s="2" t="s">
        <v>13</v>
      </c>
      <c r="B8" s="64">
        <v>1448.9906960000001</v>
      </c>
      <c r="C8" s="41">
        <v>1719.3110380000001</v>
      </c>
      <c r="D8" s="10">
        <f t="shared" si="0"/>
        <v>270.32034199999998</v>
      </c>
      <c r="E8" s="18">
        <f t="shared" si="1"/>
        <v>18.655767959465212</v>
      </c>
      <c r="F8" s="18">
        <f>(C8/C12)*100</f>
        <v>3.2503343335138899</v>
      </c>
    </row>
    <row r="9" spans="1:12" x14ac:dyDescent="0.25">
      <c r="A9" s="2" t="s">
        <v>14</v>
      </c>
      <c r="B9" s="64">
        <v>216.06502900000001</v>
      </c>
      <c r="C9" s="41">
        <v>256.31530500000002</v>
      </c>
      <c r="D9" s="10">
        <f t="shared" si="0"/>
        <v>40.250276000000014</v>
      </c>
      <c r="E9" s="18">
        <f t="shared" si="1"/>
        <v>18.628778653485849</v>
      </c>
      <c r="F9" s="18">
        <f>(C9/C12)*100</f>
        <v>0.4845606278522504</v>
      </c>
    </row>
    <row r="10" spans="1:12" x14ac:dyDescent="0.25">
      <c r="A10" s="2" t="s">
        <v>26</v>
      </c>
      <c r="B10" s="64">
        <v>6367.7663140000004</v>
      </c>
      <c r="C10" s="41">
        <v>6818.4925519999997</v>
      </c>
      <c r="D10" s="10">
        <f t="shared" si="0"/>
        <v>450.72623799999928</v>
      </c>
      <c r="E10" s="18">
        <f t="shared" si="1"/>
        <v>7.0782471556634334</v>
      </c>
      <c r="F10" s="18">
        <f>(C10/C12)*100</f>
        <v>12.890268226483833</v>
      </c>
    </row>
    <row r="11" spans="1:12" x14ac:dyDescent="0.25">
      <c r="A11" s="2" t="s">
        <v>27</v>
      </c>
      <c r="B11" s="64">
        <v>2706.401703</v>
      </c>
      <c r="C11" s="41">
        <v>3696.457242</v>
      </c>
      <c r="D11" s="10">
        <f t="shared" si="0"/>
        <v>990.05553899999995</v>
      </c>
      <c r="E11" s="18">
        <f t="shared" si="1"/>
        <v>36.581987733104818</v>
      </c>
      <c r="F11" s="18">
        <f>(C11/C12)*100</f>
        <v>6.9881025716061629</v>
      </c>
    </row>
    <row r="12" spans="1:12" ht="13" x14ac:dyDescent="0.3">
      <c r="A12" s="7" t="s">
        <v>37</v>
      </c>
      <c r="B12" s="65">
        <v>39030.322934999997</v>
      </c>
      <c r="C12" s="42">
        <v>52896.436538000002</v>
      </c>
      <c r="D12" s="11">
        <f t="shared" si="0"/>
        <v>13866.113603000005</v>
      </c>
      <c r="E12" s="19">
        <f t="shared" si="1"/>
        <v>35.526515181778642</v>
      </c>
      <c r="F12" s="20">
        <f>SUM(F6:F11)</f>
        <v>99.999999999999972</v>
      </c>
    </row>
    <row r="13" spans="1:12" ht="25.5" customHeight="1" x14ac:dyDescent="0.3">
      <c r="A13" s="7" t="s">
        <v>15</v>
      </c>
      <c r="B13" s="66"/>
      <c r="C13" s="5"/>
      <c r="D13" s="13"/>
      <c r="E13" s="15"/>
      <c r="F13" s="14"/>
    </row>
    <row r="14" spans="1:12" x14ac:dyDescent="0.25">
      <c r="A14" s="2" t="s">
        <v>16</v>
      </c>
      <c r="B14" s="64">
        <v>8632.3575189999992</v>
      </c>
      <c r="C14" s="41">
        <v>11960.931655</v>
      </c>
      <c r="D14" s="10">
        <f t="shared" si="0"/>
        <v>3328.5741360000011</v>
      </c>
      <c r="E14" s="18">
        <f t="shared" si="1"/>
        <v>38.559271075992157</v>
      </c>
      <c r="F14" s="18">
        <f>(C14/C22)*100</f>
        <v>22.625827491868872</v>
      </c>
    </row>
    <row r="15" spans="1:12" x14ac:dyDescent="0.25">
      <c r="A15" s="2" t="s">
        <v>17</v>
      </c>
      <c r="B15" s="64">
        <v>15122.453079999999</v>
      </c>
      <c r="C15" s="41">
        <v>17655.677327000001</v>
      </c>
      <c r="D15" s="10">
        <f t="shared" si="0"/>
        <v>2533.2242470000019</v>
      </c>
      <c r="E15" s="18">
        <f t="shared" si="1"/>
        <v>16.751410856419081</v>
      </c>
      <c r="F15" s="18">
        <f>(C15/C22)*100</f>
        <v>33.398260350882552</v>
      </c>
    </row>
    <row r="16" spans="1:12" x14ac:dyDescent="0.25">
      <c r="A16" s="2" t="s">
        <v>18</v>
      </c>
      <c r="B16" s="64">
        <v>2712.4213129999998</v>
      </c>
      <c r="C16" s="41">
        <v>2911.631359</v>
      </c>
      <c r="D16" s="10">
        <f t="shared" si="0"/>
        <v>199.21004600000015</v>
      </c>
      <c r="E16" s="18">
        <f t="shared" si="1"/>
        <v>7.3443622141307134</v>
      </c>
      <c r="F16" s="18">
        <f>(C16/C22)*100</f>
        <v>5.5077706945270331</v>
      </c>
    </row>
    <row r="17" spans="1:6" x14ac:dyDescent="0.25">
      <c r="A17" s="2" t="s">
        <v>19</v>
      </c>
      <c r="B17" s="64">
        <v>2463.6248329999999</v>
      </c>
      <c r="C17" s="41">
        <v>2615.8668069999999</v>
      </c>
      <c r="D17" s="10">
        <f t="shared" si="0"/>
        <v>152.24197400000003</v>
      </c>
      <c r="E17" s="18">
        <f t="shared" si="1"/>
        <v>6.1795924428401001</v>
      </c>
      <c r="F17" s="18">
        <f>(C17/C22)*100</f>
        <v>4.9482893828045906</v>
      </c>
    </row>
    <row r="18" spans="1:6" x14ac:dyDescent="0.25">
      <c r="A18" s="2" t="s">
        <v>20</v>
      </c>
      <c r="B18" s="64">
        <v>903.37678000000005</v>
      </c>
      <c r="C18" s="41">
        <v>1051.1537940000001</v>
      </c>
      <c r="D18" s="10">
        <f t="shared" si="0"/>
        <v>147.77701400000001</v>
      </c>
      <c r="E18" s="18">
        <f t="shared" si="1"/>
        <v>16.358292273131038</v>
      </c>
      <c r="F18" s="18">
        <f>(C18/C22)*100</f>
        <v>1.9884090216772892</v>
      </c>
    </row>
    <row r="19" spans="1:6" x14ac:dyDescent="0.25">
      <c r="A19" s="2" t="s">
        <v>21</v>
      </c>
      <c r="B19" s="64">
        <v>780.08371</v>
      </c>
      <c r="C19" s="41">
        <v>1011.692179</v>
      </c>
      <c r="D19" s="10">
        <f t="shared" si="0"/>
        <v>231.60846900000001</v>
      </c>
      <c r="E19" s="18">
        <f t="shared" si="1"/>
        <v>29.690207093287462</v>
      </c>
      <c r="F19" s="18">
        <f>(C19/C22)*100</f>
        <v>1.9137616848899988</v>
      </c>
    </row>
    <row r="20" spans="1:6" x14ac:dyDescent="0.25">
      <c r="A20" s="2" t="s">
        <v>26</v>
      </c>
      <c r="B20" s="64">
        <v>5230.317704</v>
      </c>
      <c r="C20" s="41">
        <v>5272.3226560000003</v>
      </c>
      <c r="D20" s="10">
        <f t="shared" si="0"/>
        <v>42.00495200000023</v>
      </c>
      <c r="E20" s="18">
        <f t="shared" si="1"/>
        <v>0.80310517213659938</v>
      </c>
      <c r="F20" s="18">
        <f>(C20/C22)*100</f>
        <v>9.9733587931890835</v>
      </c>
    </row>
    <row r="21" spans="1:6" x14ac:dyDescent="0.25">
      <c r="A21" s="2" t="s">
        <v>38</v>
      </c>
      <c r="B21" s="64">
        <v>8370.3463630000006</v>
      </c>
      <c r="C21" s="41">
        <v>10384.787026</v>
      </c>
      <c r="D21" s="10">
        <f t="shared" si="0"/>
        <v>2014.4406629999994</v>
      </c>
      <c r="E21" s="18">
        <f t="shared" si="1"/>
        <v>24.066395530590771</v>
      </c>
      <c r="F21" s="18">
        <f>(C21/C22)*100</f>
        <v>19.64432258016058</v>
      </c>
    </row>
    <row r="22" spans="1:6" ht="13" x14ac:dyDescent="0.3">
      <c r="A22" s="7" t="s">
        <v>22</v>
      </c>
      <c r="B22" s="65">
        <v>44214.981302</v>
      </c>
      <c r="C22" s="42">
        <v>52864.062803000001</v>
      </c>
      <c r="D22" s="11">
        <f t="shared" si="0"/>
        <v>8649.0815010000006</v>
      </c>
      <c r="E22" s="19">
        <f t="shared" si="1"/>
        <v>19.561427476186157</v>
      </c>
      <c r="F22" s="20">
        <f>SUM(F14:F21)</f>
        <v>100</v>
      </c>
    </row>
    <row r="23" spans="1:6" ht="25.5" customHeight="1" x14ac:dyDescent="0.3">
      <c r="A23" s="7" t="s">
        <v>25</v>
      </c>
      <c r="B23" s="66"/>
      <c r="C23" s="5"/>
      <c r="D23" s="13"/>
      <c r="E23" s="15"/>
      <c r="F23" s="14"/>
    </row>
    <row r="24" spans="1:6" ht="13" x14ac:dyDescent="0.3">
      <c r="A24" s="1" t="s">
        <v>23</v>
      </c>
      <c r="B24" s="67">
        <f>(B12-B22)</f>
        <v>-5184.6583670000036</v>
      </c>
      <c r="C24" s="11">
        <f>(C12-C22)</f>
        <v>32.373735000001034</v>
      </c>
      <c r="D24" s="10">
        <f t="shared" si="0"/>
        <v>5217.0321020000047</v>
      </c>
      <c r="E24" s="18">
        <f t="shared" ref="E24" si="2">(C24-B24)/B24*100</f>
        <v>-100.62441404444425</v>
      </c>
      <c r="F24" s="17" t="s">
        <v>31</v>
      </c>
    </row>
    <row r="25" spans="1:6" ht="13" x14ac:dyDescent="0.3">
      <c r="A25" s="1" t="s">
        <v>39</v>
      </c>
      <c r="B25" s="67">
        <f>(B24/B12)*100</f>
        <v>-13.283667613087363</v>
      </c>
      <c r="C25" s="11">
        <f>(C24/C12)*100</f>
        <v>6.1202109478101098E-2</v>
      </c>
      <c r="D25" s="11">
        <f t="shared" si="0"/>
        <v>13.344869722565464</v>
      </c>
      <c r="E25" s="17" t="s">
        <v>31</v>
      </c>
      <c r="F25" s="17" t="s">
        <v>31</v>
      </c>
    </row>
    <row r="26" spans="1:6" x14ac:dyDescent="0.25">
      <c r="A26" s="35" t="s">
        <v>40</v>
      </c>
      <c r="B26" s="68">
        <v>-1429.7368059999999</v>
      </c>
      <c r="C26" s="10">
        <v>-1650.4487409999999</v>
      </c>
      <c r="D26" s="10">
        <f t="shared" si="0"/>
        <v>-220.71193500000004</v>
      </c>
      <c r="E26" s="18">
        <f t="shared" ref="E26:E30" si="3">(C26-B26)/B26*100</f>
        <v>15.437242300384623</v>
      </c>
      <c r="F26" s="16" t="s">
        <v>31</v>
      </c>
    </row>
    <row r="27" spans="1:6" ht="13" x14ac:dyDescent="0.3">
      <c r="A27" s="36" t="s">
        <v>24</v>
      </c>
      <c r="B27" s="67">
        <f>SUM(B24,B26)</f>
        <v>-6614.3951730000035</v>
      </c>
      <c r="C27" s="11">
        <f>SUM(C24,C26)</f>
        <v>-1618.0750059999989</v>
      </c>
      <c r="D27" s="10">
        <f t="shared" si="0"/>
        <v>4996.3201670000044</v>
      </c>
      <c r="E27" s="18">
        <f t="shared" si="3"/>
        <v>-75.537067809238394</v>
      </c>
      <c r="F27" s="17" t="s">
        <v>31</v>
      </c>
    </row>
    <row r="28" spans="1:6" x14ac:dyDescent="0.25">
      <c r="A28" s="35" t="s">
        <v>33</v>
      </c>
      <c r="B28" s="68">
        <v>1489.3979429999999</v>
      </c>
      <c r="C28" s="10">
        <v>387.307751</v>
      </c>
      <c r="D28" s="10">
        <f t="shared" si="0"/>
        <v>-1102.0901919999999</v>
      </c>
      <c r="E28" s="18">
        <f t="shared" si="3"/>
        <v>-73.995683771398888</v>
      </c>
      <c r="F28" s="16" t="s">
        <v>31</v>
      </c>
    </row>
    <row r="29" spans="1:6" x14ac:dyDescent="0.25">
      <c r="A29" s="35" t="s">
        <v>34</v>
      </c>
      <c r="B29" s="68">
        <v>0</v>
      </c>
      <c r="C29" s="10">
        <v>0</v>
      </c>
      <c r="D29" s="10">
        <f t="shared" si="0"/>
        <v>0</v>
      </c>
      <c r="E29" s="18">
        <v>0</v>
      </c>
      <c r="F29" s="16" t="s">
        <v>31</v>
      </c>
    </row>
    <row r="30" spans="1:6" ht="13" x14ac:dyDescent="0.3">
      <c r="A30" s="37" t="s">
        <v>0</v>
      </c>
      <c r="B30" s="67">
        <f>SUM(B27:B29)</f>
        <v>-5124.9972300000036</v>
      </c>
      <c r="C30" s="11">
        <f>SUM(C27:C29)</f>
        <v>-1230.7672549999988</v>
      </c>
      <c r="D30" s="10">
        <f t="shared" si="0"/>
        <v>3894.2299750000047</v>
      </c>
      <c r="E30" s="18">
        <f t="shared" si="3"/>
        <v>-75.985016190925862</v>
      </c>
      <c r="F30" s="17" t="s">
        <v>31</v>
      </c>
    </row>
    <row r="31" spans="1:6" ht="13" x14ac:dyDescent="0.3">
      <c r="A31" s="38" t="s">
        <v>41</v>
      </c>
      <c r="B31" s="69">
        <f>(B30/B12)*100</f>
        <v>-13.130809187858963</v>
      </c>
      <c r="C31" s="12">
        <f>(C30/C12)*100</f>
        <v>-2.3267488994572143</v>
      </c>
      <c r="D31" s="11">
        <f t="shared" si="0"/>
        <v>10.804060288401748</v>
      </c>
      <c r="E31" s="17" t="s">
        <v>31</v>
      </c>
      <c r="F31" s="17" t="s">
        <v>31</v>
      </c>
    </row>
    <row r="32" spans="1:6" ht="25.5" customHeight="1" x14ac:dyDescent="0.25">
      <c r="A32" s="57" t="s">
        <v>4</v>
      </c>
      <c r="B32" s="57"/>
      <c r="C32" s="57"/>
      <c r="D32" s="57"/>
      <c r="E32" s="57"/>
      <c r="F32" s="57"/>
    </row>
    <row r="33" spans="1:6" ht="63.75" customHeight="1" x14ac:dyDescent="0.25">
      <c r="A33" s="53" t="s">
        <v>28</v>
      </c>
      <c r="B33" s="53"/>
      <c r="C33" s="53"/>
      <c r="D33" s="53"/>
      <c r="E33" s="53"/>
      <c r="F33" s="53"/>
    </row>
    <row r="34" spans="1:6" ht="51" customHeight="1" x14ac:dyDescent="0.25">
      <c r="A34" s="53" t="s">
        <v>30</v>
      </c>
      <c r="B34" s="53"/>
      <c r="C34" s="53"/>
      <c r="D34" s="53"/>
      <c r="E34" s="53"/>
      <c r="F34" s="53"/>
    </row>
    <row r="35" spans="1:6" ht="89.25" customHeight="1" x14ac:dyDescent="0.25">
      <c r="A35" s="51" t="s">
        <v>48</v>
      </c>
      <c r="B35" s="51"/>
      <c r="C35" s="51"/>
      <c r="D35" s="51"/>
      <c r="E35" s="51"/>
      <c r="F35" s="51"/>
    </row>
    <row r="36" spans="1:6" ht="51" customHeight="1" x14ac:dyDescent="0.25">
      <c r="A36" s="51" t="s">
        <v>42</v>
      </c>
      <c r="B36" s="51"/>
      <c r="C36" s="51"/>
      <c r="D36" s="51"/>
      <c r="E36" s="51"/>
      <c r="F36" s="51"/>
    </row>
    <row r="37" spans="1:6" ht="25.5" customHeight="1" x14ac:dyDescent="0.25">
      <c r="A37" s="51" t="s">
        <v>43</v>
      </c>
      <c r="B37" s="51"/>
      <c r="C37" s="51"/>
      <c r="D37" s="51"/>
      <c r="E37" s="51"/>
      <c r="F37" s="51"/>
    </row>
    <row r="38" spans="1:6" ht="51" customHeight="1" x14ac:dyDescent="0.25">
      <c r="A38" s="51" t="s">
        <v>44</v>
      </c>
      <c r="B38" s="52"/>
      <c r="C38" s="52"/>
      <c r="D38" s="52"/>
      <c r="E38" s="52"/>
      <c r="F38" s="52"/>
    </row>
    <row r="39" spans="1:6" ht="38.25" customHeight="1" x14ac:dyDescent="0.25">
      <c r="A39" s="51" t="s">
        <v>45</v>
      </c>
      <c r="B39" s="51"/>
      <c r="C39" s="51"/>
      <c r="D39" s="51"/>
      <c r="E39" s="51"/>
      <c r="F39" s="51"/>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topLeftCell="A13" zoomScaleNormal="100" workbookViewId="0">
      <selection activeCell="C31" sqref="C31"/>
    </sheetView>
  </sheetViews>
  <sheetFormatPr defaultColWidth="9.36328125" defaultRowHeight="12.5" x14ac:dyDescent="0.25"/>
  <cols>
    <col min="1" max="1" width="39.36328125" style="23" customWidth="1"/>
    <col min="2" max="2" width="9.36328125" style="23"/>
    <col min="3" max="3" width="10.6328125" style="23" customWidth="1"/>
    <col min="4" max="4" width="9.36328125" style="23"/>
    <col min="5" max="5" width="9.6328125" style="23" customWidth="1"/>
    <col min="6" max="6" width="11.90625" style="23" customWidth="1"/>
    <col min="7" max="16384" width="9.36328125" style="23"/>
  </cols>
  <sheetData>
    <row r="1" spans="1:6" ht="25.5" customHeight="1" x14ac:dyDescent="0.3">
      <c r="A1" s="54" t="s">
        <v>51</v>
      </c>
      <c r="B1" s="54"/>
      <c r="C1" s="54"/>
      <c r="D1" s="54"/>
      <c r="E1" s="54"/>
      <c r="F1" s="54"/>
    </row>
    <row r="2" spans="1:6" ht="13" x14ac:dyDescent="0.3">
      <c r="A2" s="55" t="s">
        <v>67</v>
      </c>
      <c r="B2" s="55"/>
      <c r="C2" s="55"/>
      <c r="D2" s="55"/>
      <c r="E2" s="55"/>
      <c r="F2" s="55"/>
    </row>
    <row r="3" spans="1:6" x14ac:dyDescent="0.25">
      <c r="A3" s="56" t="s">
        <v>29</v>
      </c>
      <c r="B3" s="56"/>
      <c r="C3" s="56"/>
      <c r="D3" s="56"/>
      <c r="E3" s="56"/>
      <c r="F3" s="56"/>
    </row>
    <row r="4" spans="1:6" ht="63.75" customHeight="1" x14ac:dyDescent="0.3">
      <c r="A4" s="3"/>
      <c r="B4" s="8" t="s">
        <v>50</v>
      </c>
      <c r="C4" s="8" t="s">
        <v>64</v>
      </c>
      <c r="D4" s="8" t="s">
        <v>11</v>
      </c>
      <c r="E4" s="9" t="s">
        <v>65</v>
      </c>
      <c r="F4" s="9" t="s">
        <v>66</v>
      </c>
    </row>
    <row r="5" spans="1:6" ht="25.5" customHeight="1" x14ac:dyDescent="0.3">
      <c r="A5" s="4" t="s">
        <v>2</v>
      </c>
      <c r="B5" s="6"/>
      <c r="C5" s="6"/>
      <c r="D5" s="6"/>
      <c r="E5" s="6"/>
      <c r="F5" s="6"/>
    </row>
    <row r="6" spans="1:6" x14ac:dyDescent="0.25">
      <c r="A6" s="2" t="s">
        <v>32</v>
      </c>
      <c r="B6" s="64">
        <v>21518.071770999999</v>
      </c>
      <c r="C6" s="41">
        <v>29219.545954000001</v>
      </c>
      <c r="D6" s="10">
        <f t="shared" ref="D6:D31" si="0">(C6-B6)</f>
        <v>7701.4741830000021</v>
      </c>
      <c r="E6" s="18">
        <f t="shared" ref="E6:E22" si="1">(C6-B6)/B6*100</f>
        <v>35.790726348349267</v>
      </c>
      <c r="F6" s="18">
        <f>(C6/C12)*100</f>
        <v>72.360162216317974</v>
      </c>
    </row>
    <row r="7" spans="1:6" x14ac:dyDescent="0.25">
      <c r="A7" s="2" t="s">
        <v>12</v>
      </c>
      <c r="B7" s="64">
        <v>348.18278099999998</v>
      </c>
      <c r="C7" s="41">
        <v>285.239261</v>
      </c>
      <c r="D7" s="10">
        <f t="shared" si="0"/>
        <v>-62.943519999999978</v>
      </c>
      <c r="E7" s="18">
        <f t="shared" si="1"/>
        <v>-18.077723378285036</v>
      </c>
      <c r="F7" s="18">
        <f>(C7/C12)*100</f>
        <v>0.70637508292962226</v>
      </c>
    </row>
    <row r="8" spans="1:6" x14ac:dyDescent="0.25">
      <c r="A8" s="2" t="s">
        <v>13</v>
      </c>
      <c r="B8" s="64">
        <v>1162.6466579999999</v>
      </c>
      <c r="C8" s="41">
        <v>1395.958756</v>
      </c>
      <c r="D8" s="10">
        <f t="shared" si="0"/>
        <v>233.31209800000011</v>
      </c>
      <c r="E8" s="18">
        <f t="shared" si="1"/>
        <v>20.067326250380031</v>
      </c>
      <c r="F8" s="18">
        <f>(C8/C12)*100</f>
        <v>3.4569942390778818</v>
      </c>
    </row>
    <row r="9" spans="1:6" x14ac:dyDescent="0.25">
      <c r="A9" s="2" t="s">
        <v>14</v>
      </c>
      <c r="B9" s="64">
        <v>187.45114699999999</v>
      </c>
      <c r="C9" s="41">
        <v>218.86982900000001</v>
      </c>
      <c r="D9" s="10">
        <f t="shared" si="0"/>
        <v>31.418682000000018</v>
      </c>
      <c r="E9" s="18">
        <f t="shared" si="1"/>
        <v>16.760997466715967</v>
      </c>
      <c r="F9" s="18">
        <f>(C9/C12)*100</f>
        <v>0.54201582583215024</v>
      </c>
    </row>
    <row r="10" spans="1:6" x14ac:dyDescent="0.25">
      <c r="A10" s="2" t="s">
        <v>26</v>
      </c>
      <c r="B10" s="64">
        <v>6085.7408750000004</v>
      </c>
      <c r="C10" s="41">
        <v>6414.9754380000004</v>
      </c>
      <c r="D10" s="10">
        <f t="shared" si="0"/>
        <v>329.23456299999998</v>
      </c>
      <c r="E10" s="18">
        <f t="shared" si="1"/>
        <v>5.4099339712685346</v>
      </c>
      <c r="F10" s="18">
        <f>(C10/C12)*100</f>
        <v>15.886238069480694</v>
      </c>
    </row>
    <row r="11" spans="1:6" x14ac:dyDescent="0.25">
      <c r="A11" s="2" t="s">
        <v>27</v>
      </c>
      <c r="B11" s="64">
        <v>2209.812089</v>
      </c>
      <c r="C11" s="41">
        <v>2846.1189570000001</v>
      </c>
      <c r="D11" s="10">
        <f t="shared" si="0"/>
        <v>636.30686800000012</v>
      </c>
      <c r="E11" s="18">
        <f t="shared" si="1"/>
        <v>28.794614309850491</v>
      </c>
      <c r="F11" s="18">
        <f>(C11/C12)*100</f>
        <v>7.0482145663616933</v>
      </c>
    </row>
    <row r="12" spans="1:6" ht="13" x14ac:dyDescent="0.3">
      <c r="A12" s="7" t="s">
        <v>37</v>
      </c>
      <c r="B12" s="65">
        <v>31511.905320999998</v>
      </c>
      <c r="C12" s="42">
        <v>40380.708194999999</v>
      </c>
      <c r="D12" s="11">
        <f t="shared" si="0"/>
        <v>8868.8028740000009</v>
      </c>
      <c r="E12" s="19">
        <f t="shared" si="1"/>
        <v>28.144292716218906</v>
      </c>
      <c r="F12" s="20">
        <f>SUM(F6:F11)</f>
        <v>100.00000000000003</v>
      </c>
    </row>
    <row r="13" spans="1:6" ht="25.5" customHeight="1" x14ac:dyDescent="0.3">
      <c r="A13" s="7" t="s">
        <v>15</v>
      </c>
      <c r="B13" s="66"/>
      <c r="C13" s="5"/>
      <c r="D13" s="13"/>
      <c r="E13" s="15"/>
      <c r="F13" s="14"/>
    </row>
    <row r="14" spans="1:6" x14ac:dyDescent="0.25">
      <c r="A14" s="2" t="s">
        <v>16</v>
      </c>
      <c r="B14" s="64">
        <v>6321.3774020000001</v>
      </c>
      <c r="C14" s="41">
        <v>8551.6530079999993</v>
      </c>
      <c r="D14" s="10">
        <f t="shared" si="0"/>
        <v>2230.2756059999992</v>
      </c>
      <c r="E14" s="18">
        <f t="shared" si="1"/>
        <v>35.281481616559859</v>
      </c>
      <c r="F14" s="18">
        <f>(C14/C22)*100</f>
        <v>20.968185026946166</v>
      </c>
    </row>
    <row r="15" spans="1:6" x14ac:dyDescent="0.25">
      <c r="A15" s="2" t="s">
        <v>17</v>
      </c>
      <c r="B15" s="64">
        <v>11887.384088000001</v>
      </c>
      <c r="C15" s="41">
        <v>13612.254951999999</v>
      </c>
      <c r="D15" s="10">
        <f t="shared" si="0"/>
        <v>1724.8708639999986</v>
      </c>
      <c r="E15" s="18">
        <f t="shared" si="1"/>
        <v>14.510096176173951</v>
      </c>
      <c r="F15" s="18">
        <f>(C15/C22)*100</f>
        <v>33.376503957829932</v>
      </c>
    </row>
    <row r="16" spans="1:6" x14ac:dyDescent="0.25">
      <c r="A16" s="2" t="s">
        <v>18</v>
      </c>
      <c r="B16" s="64">
        <v>2170.0382829999999</v>
      </c>
      <c r="C16" s="41">
        <v>2292.672654</v>
      </c>
      <c r="D16" s="10">
        <f t="shared" si="0"/>
        <v>122.6343710000001</v>
      </c>
      <c r="E16" s="18">
        <f t="shared" si="1"/>
        <v>5.6512538032491522</v>
      </c>
      <c r="F16" s="18">
        <f>(C16/C22)*100</f>
        <v>5.6215078383465364</v>
      </c>
    </row>
    <row r="17" spans="1:6" x14ac:dyDescent="0.25">
      <c r="A17" s="2" t="s">
        <v>19</v>
      </c>
      <c r="B17" s="64">
        <v>1873.8010389999999</v>
      </c>
      <c r="C17" s="41">
        <v>1958.5362660000001</v>
      </c>
      <c r="D17" s="10">
        <f t="shared" si="0"/>
        <v>84.735227000000123</v>
      </c>
      <c r="E17" s="18">
        <f t="shared" si="1"/>
        <v>4.5221037472164687</v>
      </c>
      <c r="F17" s="18">
        <f>(C17/C22)*100</f>
        <v>4.8022237068148659</v>
      </c>
    </row>
    <row r="18" spans="1:6" x14ac:dyDescent="0.25">
      <c r="A18" s="2" t="s">
        <v>20</v>
      </c>
      <c r="B18" s="64">
        <v>712.74913200000003</v>
      </c>
      <c r="C18" s="41">
        <v>812.41221399999995</v>
      </c>
      <c r="D18" s="10">
        <f t="shared" si="0"/>
        <v>99.663081999999918</v>
      </c>
      <c r="E18" s="18">
        <f t="shared" si="1"/>
        <v>13.982911732258682</v>
      </c>
      <c r="F18" s="18">
        <f>(C18/C22)*100</f>
        <v>1.9919902743208904</v>
      </c>
    </row>
    <row r="19" spans="1:6" x14ac:dyDescent="0.25">
      <c r="A19" s="2" t="s">
        <v>21</v>
      </c>
      <c r="B19" s="64">
        <v>629.94124599999998</v>
      </c>
      <c r="C19" s="41">
        <v>786.72767499999998</v>
      </c>
      <c r="D19" s="10">
        <f t="shared" si="0"/>
        <v>156.786429</v>
      </c>
      <c r="E19" s="18">
        <f t="shared" si="1"/>
        <v>24.889055923161443</v>
      </c>
      <c r="F19" s="18">
        <f>(C19/C22)*100</f>
        <v>1.9290131907582153</v>
      </c>
    </row>
    <row r="20" spans="1:6" x14ac:dyDescent="0.25">
      <c r="A20" s="2" t="s">
        <v>26</v>
      </c>
      <c r="B20" s="64">
        <v>5104.271213</v>
      </c>
      <c r="C20" s="41">
        <v>5094.500266</v>
      </c>
      <c r="D20" s="10">
        <f t="shared" si="0"/>
        <v>-9.7709469999999783</v>
      </c>
      <c r="E20" s="18">
        <f t="shared" si="1"/>
        <v>-0.19142687745734363</v>
      </c>
      <c r="F20" s="18">
        <f>(C20/C22)*100</f>
        <v>12.491435760710004</v>
      </c>
    </row>
    <row r="21" spans="1:6" x14ac:dyDescent="0.25">
      <c r="A21" s="2" t="s">
        <v>38</v>
      </c>
      <c r="B21" s="64">
        <v>6417.5978059999998</v>
      </c>
      <c r="C21" s="41">
        <v>7675.1877699999995</v>
      </c>
      <c r="D21" s="10">
        <f t="shared" si="0"/>
        <v>1257.5899639999998</v>
      </c>
      <c r="E21" s="18">
        <f t="shared" si="1"/>
        <v>19.595961012456129</v>
      </c>
      <c r="F21" s="18">
        <f>(C21/C22)*100</f>
        <v>18.819140244273385</v>
      </c>
    </row>
    <row r="22" spans="1:6" ht="13" x14ac:dyDescent="0.3">
      <c r="A22" s="7" t="s">
        <v>22</v>
      </c>
      <c r="B22" s="65">
        <v>35117.160209000001</v>
      </c>
      <c r="C22" s="42">
        <v>40783.944804999999</v>
      </c>
      <c r="D22" s="11">
        <f t="shared" si="0"/>
        <v>5666.7845959999977</v>
      </c>
      <c r="E22" s="19">
        <f t="shared" si="1"/>
        <v>16.136796262209398</v>
      </c>
      <c r="F22" s="20">
        <f>SUM(F14:F21)</f>
        <v>99.999999999999986</v>
      </c>
    </row>
    <row r="23" spans="1:6" ht="25.5" customHeight="1" x14ac:dyDescent="0.3">
      <c r="A23" s="7" t="s">
        <v>25</v>
      </c>
      <c r="B23" s="66"/>
      <c r="C23" s="5"/>
      <c r="D23" s="13"/>
      <c r="E23" s="15"/>
      <c r="F23" s="14"/>
    </row>
    <row r="24" spans="1:6" ht="13" x14ac:dyDescent="0.3">
      <c r="A24" s="1" t="s">
        <v>23</v>
      </c>
      <c r="B24" s="67">
        <f>(B12-B22)</f>
        <v>-3605.2548880000031</v>
      </c>
      <c r="C24" s="11">
        <f>(C12-C22)</f>
        <v>-403.23660999999993</v>
      </c>
      <c r="D24" s="10">
        <f t="shared" si="0"/>
        <v>3202.0182780000032</v>
      </c>
      <c r="E24" s="18">
        <f t="shared" ref="E24" si="2">(C24-B24)/B24*100</f>
        <v>-88.81530924922501</v>
      </c>
      <c r="F24" s="17" t="s">
        <v>31</v>
      </c>
    </row>
    <row r="25" spans="1:6" ht="13" x14ac:dyDescent="0.3">
      <c r="A25" s="1" t="s">
        <v>39</v>
      </c>
      <c r="B25" s="67">
        <f>(B24/B12)*100</f>
        <v>-11.440929551147795</v>
      </c>
      <c r="C25" s="11">
        <f>(C24/C12)*100</f>
        <v>-0.99858726610923909</v>
      </c>
      <c r="D25" s="11">
        <f t="shared" si="0"/>
        <v>10.442342285038556</v>
      </c>
      <c r="E25" s="17" t="s">
        <v>31</v>
      </c>
      <c r="F25" s="17" t="s">
        <v>31</v>
      </c>
    </row>
    <row r="26" spans="1:6" x14ac:dyDescent="0.25">
      <c r="A26" s="21" t="s">
        <v>40</v>
      </c>
      <c r="B26" s="68">
        <v>-1140.6813380000001</v>
      </c>
      <c r="C26" s="10">
        <v>-1245.645248</v>
      </c>
      <c r="D26" s="10">
        <f t="shared" si="0"/>
        <v>-104.96390999999994</v>
      </c>
      <c r="E26" s="18">
        <f t="shared" ref="E26:E30" si="3">(C26-B26)/B26*100</f>
        <v>9.2018608969300004</v>
      </c>
      <c r="F26" s="16" t="s">
        <v>31</v>
      </c>
    </row>
    <row r="27" spans="1:6" ht="13" x14ac:dyDescent="0.3">
      <c r="A27" s="22" t="s">
        <v>24</v>
      </c>
      <c r="B27" s="67">
        <f>SUM(B24,B26)</f>
        <v>-4745.9362260000034</v>
      </c>
      <c r="C27" s="11">
        <f>SUM(C24,C26)</f>
        <v>-1648.881858</v>
      </c>
      <c r="D27" s="10">
        <f t="shared" si="0"/>
        <v>3097.0543680000037</v>
      </c>
      <c r="E27" s="18">
        <f t="shared" si="3"/>
        <v>-65.256973977719895</v>
      </c>
      <c r="F27" s="17" t="s">
        <v>31</v>
      </c>
    </row>
    <row r="28" spans="1:6" x14ac:dyDescent="0.25">
      <c r="A28" s="21" t="s">
        <v>33</v>
      </c>
      <c r="B28" s="68">
        <v>1253.669492</v>
      </c>
      <c r="C28" s="10">
        <v>365.149946</v>
      </c>
      <c r="D28" s="10">
        <f t="shared" si="0"/>
        <v>-888.51954599999999</v>
      </c>
      <c r="E28" s="18">
        <f t="shared" si="3"/>
        <v>-70.873507863905175</v>
      </c>
      <c r="F28" s="16" t="s">
        <v>31</v>
      </c>
    </row>
    <row r="29" spans="1:6" x14ac:dyDescent="0.25">
      <c r="A29" s="21" t="s">
        <v>34</v>
      </c>
      <c r="B29" s="68">
        <v>0</v>
      </c>
      <c r="C29" s="10">
        <v>0</v>
      </c>
      <c r="D29" s="10">
        <f t="shared" si="0"/>
        <v>0</v>
      </c>
      <c r="E29" s="18">
        <v>0</v>
      </c>
      <c r="F29" s="16" t="s">
        <v>31</v>
      </c>
    </row>
    <row r="30" spans="1:6" ht="13" x14ac:dyDescent="0.3">
      <c r="A30" s="1" t="s">
        <v>0</v>
      </c>
      <c r="B30" s="67">
        <f>SUM(B27:B29)</f>
        <v>-3492.2667340000035</v>
      </c>
      <c r="C30" s="11">
        <f>SUM(C27:C29)</f>
        <v>-1283.731912</v>
      </c>
      <c r="D30" s="10">
        <f t="shared" si="0"/>
        <v>2208.5348220000033</v>
      </c>
      <c r="E30" s="18">
        <f t="shared" si="3"/>
        <v>-63.240725586569738</v>
      </c>
      <c r="F30" s="17" t="s">
        <v>31</v>
      </c>
    </row>
    <row r="31" spans="1:6" ht="13" x14ac:dyDescent="0.3">
      <c r="A31" s="7" t="s">
        <v>41</v>
      </c>
      <c r="B31" s="69">
        <f>(B30/B12)*100</f>
        <v>-11.082372514215145</v>
      </c>
      <c r="C31" s="12">
        <f>(C30/C12)*100</f>
        <v>-3.1790723079962073</v>
      </c>
      <c r="D31" s="11">
        <f t="shared" si="0"/>
        <v>7.9033002062189368</v>
      </c>
      <c r="E31" s="17" t="s">
        <v>31</v>
      </c>
      <c r="F31" s="17" t="s">
        <v>31</v>
      </c>
    </row>
    <row r="32" spans="1:6" ht="25.5" customHeight="1" x14ac:dyDescent="0.25">
      <c r="A32" s="57" t="s">
        <v>4</v>
      </c>
      <c r="B32" s="57"/>
      <c r="C32" s="57"/>
      <c r="D32" s="57"/>
      <c r="E32" s="57"/>
      <c r="F32" s="57"/>
    </row>
    <row r="33" spans="1:6" ht="63.75" customHeight="1" x14ac:dyDescent="0.25">
      <c r="A33" s="53" t="s">
        <v>28</v>
      </c>
      <c r="B33" s="53"/>
      <c r="C33" s="53"/>
      <c r="D33" s="53"/>
      <c r="E33" s="53"/>
      <c r="F33" s="53"/>
    </row>
    <row r="34" spans="1:6" ht="51" customHeight="1" x14ac:dyDescent="0.25">
      <c r="A34" s="53" t="s">
        <v>30</v>
      </c>
      <c r="B34" s="53"/>
      <c r="C34" s="53"/>
      <c r="D34" s="53"/>
      <c r="E34" s="53"/>
      <c r="F34" s="53"/>
    </row>
    <row r="35" spans="1:6" ht="89.25" customHeight="1" x14ac:dyDescent="0.25">
      <c r="A35" s="51" t="s">
        <v>48</v>
      </c>
      <c r="B35" s="51"/>
      <c r="C35" s="51"/>
      <c r="D35" s="51"/>
      <c r="E35" s="51"/>
      <c r="F35" s="51"/>
    </row>
    <row r="36" spans="1:6" ht="51" customHeight="1" x14ac:dyDescent="0.25">
      <c r="A36" s="51" t="s">
        <v>42</v>
      </c>
      <c r="B36" s="51"/>
      <c r="C36" s="51"/>
      <c r="D36" s="51"/>
      <c r="E36" s="51"/>
      <c r="F36" s="51"/>
    </row>
    <row r="37" spans="1:6" ht="25.5" customHeight="1" x14ac:dyDescent="0.25">
      <c r="A37" s="51" t="s">
        <v>43</v>
      </c>
      <c r="B37" s="51"/>
      <c r="C37" s="51"/>
      <c r="D37" s="51"/>
      <c r="E37" s="51"/>
      <c r="F37" s="51"/>
    </row>
    <row r="38" spans="1:6" ht="51" customHeight="1" x14ac:dyDescent="0.25">
      <c r="A38" s="51" t="s">
        <v>44</v>
      </c>
      <c r="B38" s="52"/>
      <c r="C38" s="52"/>
      <c r="D38" s="52"/>
      <c r="E38" s="52"/>
      <c r="F38" s="52"/>
    </row>
    <row r="39" spans="1:6" ht="38.25" customHeight="1" x14ac:dyDescent="0.25">
      <c r="A39" s="51" t="s">
        <v>45</v>
      </c>
      <c r="B39" s="51"/>
      <c r="C39" s="51"/>
      <c r="D39" s="51"/>
      <c r="E39" s="51"/>
      <c r="F39" s="51"/>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6"/>
  <sheetViews>
    <sheetView zoomScaleNormal="100" workbookViewId="0">
      <selection activeCell="B31" sqref="B31"/>
    </sheetView>
  </sheetViews>
  <sheetFormatPr defaultColWidth="9.36328125" defaultRowHeight="12.5" x14ac:dyDescent="0.25"/>
  <cols>
    <col min="1" max="1" width="40.6328125" style="23" customWidth="1"/>
    <col min="2" max="2" width="9.36328125" style="23"/>
    <col min="3" max="3" width="10.6328125" style="23" customWidth="1"/>
    <col min="4" max="4" width="9.36328125" style="23"/>
    <col min="5" max="5" width="9.6328125" style="23" customWidth="1"/>
    <col min="6" max="6" width="11.36328125" style="23" customWidth="1"/>
    <col min="7" max="16384" width="9.36328125" style="23"/>
  </cols>
  <sheetData>
    <row r="1" spans="1:8" ht="38.25" customHeight="1" x14ac:dyDescent="0.3">
      <c r="A1" s="54" t="s">
        <v>49</v>
      </c>
      <c r="B1" s="54"/>
      <c r="C1" s="54"/>
      <c r="D1" s="54"/>
      <c r="E1" s="54"/>
      <c r="F1" s="54"/>
    </row>
    <row r="2" spans="1:8" ht="13" x14ac:dyDescent="0.3">
      <c r="A2" s="55" t="s">
        <v>63</v>
      </c>
      <c r="B2" s="55"/>
      <c r="C2" s="55"/>
      <c r="D2" s="55"/>
      <c r="E2" s="55"/>
      <c r="F2" s="55"/>
    </row>
    <row r="3" spans="1:8" x14ac:dyDescent="0.25">
      <c r="A3" s="56" t="s">
        <v>29</v>
      </c>
      <c r="B3" s="56"/>
      <c r="C3" s="56"/>
      <c r="D3" s="56"/>
      <c r="E3" s="56"/>
      <c r="F3" s="56"/>
    </row>
    <row r="4" spans="1:8" ht="65" x14ac:dyDescent="0.3">
      <c r="A4" s="3"/>
      <c r="B4" s="8" t="s">
        <v>50</v>
      </c>
      <c r="C4" s="8" t="s">
        <v>64</v>
      </c>
      <c r="D4" s="8" t="s">
        <v>11</v>
      </c>
      <c r="E4" s="9" t="s">
        <v>65</v>
      </c>
      <c r="F4" s="9" t="s">
        <v>66</v>
      </c>
      <c r="G4" s="39"/>
      <c r="H4" s="39"/>
    </row>
    <row r="5" spans="1:8" ht="25.5" customHeight="1" x14ac:dyDescent="0.3">
      <c r="A5" s="4" t="s">
        <v>2</v>
      </c>
      <c r="B5" s="6"/>
      <c r="C5" s="6"/>
      <c r="D5" s="6"/>
      <c r="E5" s="6"/>
      <c r="F5" s="6"/>
      <c r="G5" s="39"/>
      <c r="H5" s="39"/>
    </row>
    <row r="6" spans="1:8" x14ac:dyDescent="0.25">
      <c r="A6" s="2" t="s">
        <v>32</v>
      </c>
      <c r="B6" s="64">
        <v>5363.4643889999998</v>
      </c>
      <c r="C6" s="41">
        <v>10234.836912000001</v>
      </c>
      <c r="D6" s="10">
        <f t="shared" ref="D6:D31" si="0">(C6-B6)</f>
        <v>4871.3725230000009</v>
      </c>
      <c r="E6" s="18">
        <f t="shared" ref="E6:E22" si="1">(C6-B6)/B6*100</f>
        <v>90.825111713070442</v>
      </c>
      <c r="F6" s="18">
        <f>(C6/C12)*100</f>
        <v>81.775799470146751</v>
      </c>
      <c r="G6" s="39"/>
      <c r="H6" s="39"/>
    </row>
    <row r="7" spans="1:8" x14ac:dyDescent="0.25">
      <c r="A7" s="2" t="s">
        <v>12</v>
      </c>
      <c r="B7" s="64">
        <v>1061.3802519999999</v>
      </c>
      <c r="C7" s="41">
        <v>666.23827400000005</v>
      </c>
      <c r="D7" s="10">
        <f t="shared" si="0"/>
        <v>-395.14197799999988</v>
      </c>
      <c r="E7" s="18">
        <f t="shared" si="1"/>
        <v>-37.229068211455655</v>
      </c>
      <c r="F7" s="18">
        <f>(C7/C12)*100</f>
        <v>5.3232081724802258</v>
      </c>
      <c r="G7" s="40"/>
      <c r="H7" s="40"/>
    </row>
    <row r="8" spans="1:8" x14ac:dyDescent="0.25">
      <c r="A8" s="2" t="s">
        <v>13</v>
      </c>
      <c r="B8" s="64">
        <v>286.34403800000001</v>
      </c>
      <c r="C8" s="41">
        <v>323.352282</v>
      </c>
      <c r="D8" s="10">
        <f t="shared" si="0"/>
        <v>37.008243999999991</v>
      </c>
      <c r="E8" s="18">
        <f t="shared" si="1"/>
        <v>12.924398307185983</v>
      </c>
      <c r="F8" s="18">
        <f>(C8/C12)*100</f>
        <v>2.5835674372147084</v>
      </c>
      <c r="G8" s="40"/>
      <c r="H8" s="40"/>
    </row>
    <row r="9" spans="1:8" x14ac:dyDescent="0.25">
      <c r="A9" s="2" t="s">
        <v>14</v>
      </c>
      <c r="B9" s="64">
        <v>28.613882</v>
      </c>
      <c r="C9" s="41">
        <v>37.445475999999999</v>
      </c>
      <c r="D9" s="10">
        <f t="shared" si="0"/>
        <v>8.8315939999999991</v>
      </c>
      <c r="E9" s="18">
        <f t="shared" si="1"/>
        <v>30.864718041403815</v>
      </c>
      <c r="F9" s="18">
        <f>(C9/C12)*100</f>
        <v>0.29918735029865928</v>
      </c>
      <c r="G9" s="40"/>
      <c r="H9" s="40"/>
    </row>
    <row r="10" spans="1:8" x14ac:dyDescent="0.25">
      <c r="A10" s="2" t="s">
        <v>26</v>
      </c>
      <c r="B10" s="64">
        <v>282.02543900000001</v>
      </c>
      <c r="C10" s="41">
        <v>403.51711399999999</v>
      </c>
      <c r="D10" s="10">
        <f t="shared" si="0"/>
        <v>121.49167499999999</v>
      </c>
      <c r="E10" s="18">
        <f t="shared" si="1"/>
        <v>43.078268198352134</v>
      </c>
      <c r="F10" s="18">
        <f>(C10/C12)*100</f>
        <v>3.2240801569146043</v>
      </c>
      <c r="G10" s="40"/>
      <c r="H10" s="40"/>
    </row>
    <row r="11" spans="1:8" x14ac:dyDescent="0.25">
      <c r="A11" s="2" t="s">
        <v>27</v>
      </c>
      <c r="B11" s="64">
        <v>496.58961399999998</v>
      </c>
      <c r="C11" s="41">
        <v>850.33828500000004</v>
      </c>
      <c r="D11" s="10">
        <f t="shared" si="0"/>
        <v>353.74867100000006</v>
      </c>
      <c r="E11" s="18">
        <f t="shared" si="1"/>
        <v>71.235616095668092</v>
      </c>
      <c r="F11" s="18">
        <f>(C11/C12)*100</f>
        <v>6.7941574129450562</v>
      </c>
      <c r="G11" s="40"/>
      <c r="H11" s="40"/>
    </row>
    <row r="12" spans="1:8" ht="13" x14ac:dyDescent="0.3">
      <c r="A12" s="7" t="s">
        <v>37</v>
      </c>
      <c r="B12" s="65">
        <v>7518.417614</v>
      </c>
      <c r="C12" s="42">
        <v>12515.728343000001</v>
      </c>
      <c r="D12" s="11">
        <f t="shared" si="0"/>
        <v>4997.3107290000007</v>
      </c>
      <c r="E12" s="19">
        <f t="shared" si="1"/>
        <v>66.467586473176738</v>
      </c>
      <c r="F12" s="20">
        <f>SUM(F6:F11)</f>
        <v>100.00000000000001</v>
      </c>
      <c r="G12" s="40"/>
      <c r="H12" s="40"/>
    </row>
    <row r="13" spans="1:8" ht="25.5" customHeight="1" x14ac:dyDescent="0.3">
      <c r="A13" s="7" t="s">
        <v>15</v>
      </c>
      <c r="B13" s="66"/>
      <c r="C13" s="5"/>
      <c r="D13" s="13"/>
      <c r="E13" s="15"/>
      <c r="F13" s="14"/>
      <c r="G13" s="40"/>
      <c r="H13" s="40"/>
    </row>
    <row r="14" spans="1:8" x14ac:dyDescent="0.25">
      <c r="A14" s="2" t="s">
        <v>16</v>
      </c>
      <c r="B14" s="64">
        <v>2310.9801170000001</v>
      </c>
      <c r="C14" s="41">
        <v>3409.2786470000001</v>
      </c>
      <c r="D14" s="10">
        <f t="shared" si="0"/>
        <v>1098.29853</v>
      </c>
      <c r="E14" s="18">
        <f t="shared" ref="E14:E22" si="2">(C14-B14)/B14*100</f>
        <v>47.525226284757345</v>
      </c>
      <c r="F14" s="18">
        <f>(C14/C22)*100</f>
        <v>28.222229679912438</v>
      </c>
      <c r="G14" s="40"/>
      <c r="H14" s="40"/>
    </row>
    <row r="15" spans="1:8" x14ac:dyDescent="0.25">
      <c r="A15" s="2" t="s">
        <v>17</v>
      </c>
      <c r="B15" s="64">
        <v>3235.068992</v>
      </c>
      <c r="C15" s="41">
        <v>4043.4223750000001</v>
      </c>
      <c r="D15" s="10">
        <f t="shared" si="0"/>
        <v>808.35338300000012</v>
      </c>
      <c r="E15" s="18">
        <f t="shared" si="2"/>
        <v>24.987206918893438</v>
      </c>
      <c r="F15" s="18">
        <f>(C15/C22)*100</f>
        <v>33.471712574905595</v>
      </c>
      <c r="G15" s="40"/>
      <c r="H15" s="40"/>
    </row>
    <row r="16" spans="1:8" x14ac:dyDescent="0.25">
      <c r="A16" s="2" t="s">
        <v>18</v>
      </c>
      <c r="B16" s="64">
        <v>542.38302999999996</v>
      </c>
      <c r="C16" s="41">
        <v>618.95870500000001</v>
      </c>
      <c r="D16" s="10">
        <f t="shared" si="0"/>
        <v>76.575675000000047</v>
      </c>
      <c r="E16" s="18">
        <f t="shared" si="2"/>
        <v>14.118375901251934</v>
      </c>
      <c r="F16" s="18">
        <f>(C16/C22)*100</f>
        <v>5.1237802900805738</v>
      </c>
      <c r="G16" s="40"/>
      <c r="H16" s="40"/>
    </row>
    <row r="17" spans="1:8" x14ac:dyDescent="0.25">
      <c r="A17" s="2" t="s">
        <v>19</v>
      </c>
      <c r="B17" s="64">
        <v>589.82379400000002</v>
      </c>
      <c r="C17" s="41">
        <v>657.33054100000004</v>
      </c>
      <c r="D17" s="10">
        <f t="shared" si="0"/>
        <v>67.506747000000018</v>
      </c>
      <c r="E17" s="18">
        <f t="shared" si="2"/>
        <v>11.445239694755349</v>
      </c>
      <c r="F17" s="18">
        <f>(C17/C22)*100</f>
        <v>5.441424836320544</v>
      </c>
      <c r="G17" s="40"/>
      <c r="H17" s="40"/>
    </row>
    <row r="18" spans="1:8" x14ac:dyDescent="0.25">
      <c r="A18" s="2" t="s">
        <v>20</v>
      </c>
      <c r="B18" s="64">
        <v>190.62764799999999</v>
      </c>
      <c r="C18" s="41">
        <v>238.74158</v>
      </c>
      <c r="D18" s="10">
        <f t="shared" si="0"/>
        <v>48.113932000000005</v>
      </c>
      <c r="E18" s="18">
        <f t="shared" si="2"/>
        <v>25.239744866390001</v>
      </c>
      <c r="F18" s="18">
        <f>(C18/C22)*100</f>
        <v>1.9763182780129001</v>
      </c>
      <c r="G18" s="40"/>
      <c r="H18" s="40"/>
    </row>
    <row r="19" spans="1:8" x14ac:dyDescent="0.25">
      <c r="A19" s="2" t="s">
        <v>21</v>
      </c>
      <c r="B19" s="64">
        <v>150.14246399999999</v>
      </c>
      <c r="C19" s="41">
        <v>224.96450400000001</v>
      </c>
      <c r="D19" s="10">
        <f t="shared" si="0"/>
        <v>74.822040000000015</v>
      </c>
      <c r="E19" s="18">
        <f t="shared" si="2"/>
        <v>49.834029632016708</v>
      </c>
      <c r="F19" s="18">
        <f>(C19/C22)*100</f>
        <v>1.8622707496503383</v>
      </c>
      <c r="G19" s="40"/>
      <c r="H19" s="40"/>
    </row>
    <row r="20" spans="1:8" x14ac:dyDescent="0.25">
      <c r="A20" s="2" t="s">
        <v>26</v>
      </c>
      <c r="B20" s="64">
        <v>126.046491</v>
      </c>
      <c r="C20" s="41">
        <v>177.82239000000001</v>
      </c>
      <c r="D20" s="10">
        <f t="shared" si="0"/>
        <v>51.77589900000001</v>
      </c>
      <c r="E20" s="18">
        <f t="shared" si="2"/>
        <v>41.076826962203974</v>
      </c>
      <c r="F20" s="18">
        <f>(C20/C22)*100</f>
        <v>1.4720252735067698</v>
      </c>
      <c r="G20" s="40"/>
      <c r="H20" s="40"/>
    </row>
    <row r="21" spans="1:8" x14ac:dyDescent="0.25">
      <c r="A21" s="2" t="s">
        <v>38</v>
      </c>
      <c r="B21" s="64">
        <v>1952.7485569999999</v>
      </c>
      <c r="C21" s="41">
        <v>2709.599256</v>
      </c>
      <c r="D21" s="10">
        <f t="shared" si="0"/>
        <v>756.85069900000008</v>
      </c>
      <c r="E21" s="18">
        <f t="shared" si="2"/>
        <v>38.758226003390163</v>
      </c>
      <c r="F21" s="18">
        <f>(C21/C22)*100</f>
        <v>22.430238317610847</v>
      </c>
      <c r="G21" s="40"/>
      <c r="H21" s="40"/>
    </row>
    <row r="22" spans="1:8" ht="13" x14ac:dyDescent="0.3">
      <c r="A22" s="7" t="s">
        <v>22</v>
      </c>
      <c r="B22" s="65">
        <v>9097.8210930000005</v>
      </c>
      <c r="C22" s="42">
        <v>12080.117998</v>
      </c>
      <c r="D22" s="11">
        <f t="shared" si="0"/>
        <v>2982.2969049999992</v>
      </c>
      <c r="E22" s="19">
        <f t="shared" si="2"/>
        <v>32.78034239752882</v>
      </c>
      <c r="F22" s="20">
        <f>SUM(F14:F21)</f>
        <v>100</v>
      </c>
      <c r="G22" s="40"/>
      <c r="H22" s="40"/>
    </row>
    <row r="23" spans="1:8" ht="25.5" customHeight="1" x14ac:dyDescent="0.3">
      <c r="A23" s="7" t="s">
        <v>25</v>
      </c>
      <c r="B23" s="66"/>
      <c r="C23" s="5"/>
      <c r="D23" s="13"/>
      <c r="E23" s="15"/>
      <c r="F23" s="14"/>
      <c r="G23" s="40"/>
      <c r="H23" s="40"/>
    </row>
    <row r="24" spans="1:8" ht="13" x14ac:dyDescent="0.3">
      <c r="A24" s="1" t="s">
        <v>23</v>
      </c>
      <c r="B24" s="67">
        <f>(B12-B22)</f>
        <v>-1579.4034790000005</v>
      </c>
      <c r="C24" s="11">
        <f>(C12-C22)</f>
        <v>435.61034500000096</v>
      </c>
      <c r="D24" s="10">
        <f t="shared" si="0"/>
        <v>2015.0138240000015</v>
      </c>
      <c r="E24" s="18">
        <f t="shared" ref="E24" si="3">(C24-B24)/B24*100</f>
        <v>-127.58068794908617</v>
      </c>
      <c r="F24" s="17" t="s">
        <v>31</v>
      </c>
      <c r="G24" s="40"/>
      <c r="H24" s="40"/>
    </row>
    <row r="25" spans="1:8" ht="13" x14ac:dyDescent="0.3">
      <c r="A25" s="1" t="s">
        <v>39</v>
      </c>
      <c r="B25" s="67">
        <f>(B24/B12)*100</f>
        <v>-21.007126234368823</v>
      </c>
      <c r="C25" s="11">
        <f>(C24/C12)*100</f>
        <v>3.4805033559524015</v>
      </c>
      <c r="D25" s="11">
        <f t="shared" si="0"/>
        <v>24.487629590321223</v>
      </c>
      <c r="E25" s="17" t="s">
        <v>31</v>
      </c>
      <c r="F25" s="17" t="s">
        <v>31</v>
      </c>
      <c r="G25" s="40"/>
      <c r="H25" s="40"/>
    </row>
    <row r="26" spans="1:8" x14ac:dyDescent="0.25">
      <c r="A26" s="21" t="s">
        <v>40</v>
      </c>
      <c r="B26" s="68">
        <v>-289.05546800000002</v>
      </c>
      <c r="C26" s="10">
        <v>-404.803493</v>
      </c>
      <c r="D26" s="10">
        <f t="shared" si="0"/>
        <v>-115.74802499999998</v>
      </c>
      <c r="E26" s="18">
        <f t="shared" ref="E26:E30" si="4">(C26-B26)/B26*100</f>
        <v>40.043534135808137</v>
      </c>
      <c r="F26" s="16" t="s">
        <v>31</v>
      </c>
      <c r="G26" s="40"/>
      <c r="H26" s="40"/>
    </row>
    <row r="27" spans="1:8" ht="13" x14ac:dyDescent="0.3">
      <c r="A27" s="22" t="s">
        <v>24</v>
      </c>
      <c r="B27" s="67">
        <f>SUM(B24,B26)</f>
        <v>-1868.4589470000005</v>
      </c>
      <c r="C27" s="11">
        <f>SUM(C24,C26)</f>
        <v>30.806852000000958</v>
      </c>
      <c r="D27" s="10">
        <f t="shared" si="0"/>
        <v>1899.2657990000016</v>
      </c>
      <c r="E27" s="18">
        <f t="shared" si="4"/>
        <v>-101.64878399118507</v>
      </c>
      <c r="F27" s="17" t="s">
        <v>31</v>
      </c>
      <c r="G27" s="40"/>
      <c r="H27" s="40"/>
    </row>
    <row r="28" spans="1:8" x14ac:dyDescent="0.25">
      <c r="A28" s="21" t="s">
        <v>33</v>
      </c>
      <c r="B28" s="68">
        <v>235.72845100000001</v>
      </c>
      <c r="C28" s="10">
        <v>22.157805</v>
      </c>
      <c r="D28" s="10">
        <f t="shared" si="0"/>
        <v>-213.57064600000001</v>
      </c>
      <c r="E28" s="18">
        <f t="shared" si="4"/>
        <v>-90.600283968268215</v>
      </c>
      <c r="F28" s="16" t="s">
        <v>31</v>
      </c>
      <c r="G28" s="40"/>
      <c r="H28" s="40"/>
    </row>
    <row r="29" spans="1:8" x14ac:dyDescent="0.25">
      <c r="A29" s="21" t="s">
        <v>34</v>
      </c>
      <c r="B29" s="68">
        <v>0</v>
      </c>
      <c r="C29" s="10">
        <v>0</v>
      </c>
      <c r="D29" s="10">
        <f t="shared" si="0"/>
        <v>0</v>
      </c>
      <c r="E29" s="18">
        <v>0</v>
      </c>
      <c r="F29" s="16" t="s">
        <v>31</v>
      </c>
      <c r="G29" s="40"/>
      <c r="H29" s="40"/>
    </row>
    <row r="30" spans="1:8" ht="13" x14ac:dyDescent="0.3">
      <c r="A30" s="1" t="s">
        <v>0</v>
      </c>
      <c r="B30" s="67">
        <f>SUM(B27:B29)</f>
        <v>-1632.7304960000006</v>
      </c>
      <c r="C30" s="11">
        <f>SUM(C27:C29)</f>
        <v>52.964657000000955</v>
      </c>
      <c r="D30" s="10">
        <f t="shared" si="0"/>
        <v>1685.6951530000015</v>
      </c>
      <c r="E30" s="18">
        <f t="shared" si="4"/>
        <v>-103.24393138547717</v>
      </c>
      <c r="F30" s="17" t="s">
        <v>31</v>
      </c>
      <c r="G30" s="40"/>
      <c r="H30" s="40"/>
    </row>
    <row r="31" spans="1:8" ht="13" x14ac:dyDescent="0.3">
      <c r="A31" s="7" t="s">
        <v>41</v>
      </c>
      <c r="B31" s="69">
        <f>(B30/B12)*100</f>
        <v>-21.716411349107599</v>
      </c>
      <c r="C31" s="12">
        <f>(C30/C12)*100</f>
        <v>0.42318477637479152</v>
      </c>
      <c r="D31" s="11">
        <f t="shared" si="0"/>
        <v>22.139596125482392</v>
      </c>
      <c r="E31" s="17" t="s">
        <v>31</v>
      </c>
      <c r="F31" s="17" t="s">
        <v>31</v>
      </c>
      <c r="G31" s="40"/>
      <c r="H31" s="40"/>
    </row>
    <row r="32" spans="1:8" ht="25.5" customHeight="1" x14ac:dyDescent="0.25">
      <c r="A32" s="57" t="s">
        <v>4</v>
      </c>
      <c r="B32" s="57"/>
      <c r="C32" s="57"/>
      <c r="D32" s="57"/>
      <c r="E32" s="57"/>
      <c r="F32" s="57"/>
      <c r="H32" s="40"/>
    </row>
    <row r="33" spans="1:6" ht="63.75" customHeight="1" x14ac:dyDescent="0.25">
      <c r="A33" s="53" t="s">
        <v>28</v>
      </c>
      <c r="B33" s="53"/>
      <c r="C33" s="53"/>
      <c r="D33" s="53"/>
      <c r="E33" s="53"/>
      <c r="F33" s="53"/>
    </row>
    <row r="34" spans="1:6" ht="51" customHeight="1" x14ac:dyDescent="0.25">
      <c r="A34" s="53" t="s">
        <v>30</v>
      </c>
      <c r="B34" s="53"/>
      <c r="C34" s="53"/>
      <c r="D34" s="53"/>
      <c r="E34" s="53"/>
      <c r="F34" s="53"/>
    </row>
    <row r="35" spans="1:6" ht="89.25" customHeight="1" x14ac:dyDescent="0.25">
      <c r="A35" s="51" t="s">
        <v>48</v>
      </c>
      <c r="B35" s="51"/>
      <c r="C35" s="51"/>
      <c r="D35" s="51"/>
      <c r="E35" s="51"/>
      <c r="F35" s="51"/>
    </row>
    <row r="36" spans="1:6" ht="51" customHeight="1" x14ac:dyDescent="0.25">
      <c r="A36" s="51" t="s">
        <v>42</v>
      </c>
      <c r="B36" s="51"/>
      <c r="C36" s="51"/>
      <c r="D36" s="51"/>
      <c r="E36" s="51"/>
      <c r="F36" s="51"/>
    </row>
    <row r="37" spans="1:6" ht="25.5" customHeight="1" x14ac:dyDescent="0.25">
      <c r="A37" s="51" t="s">
        <v>43</v>
      </c>
      <c r="B37" s="51"/>
      <c r="C37" s="51"/>
      <c r="D37" s="51"/>
      <c r="E37" s="51"/>
      <c r="F37" s="51"/>
    </row>
    <row r="38" spans="1:6" ht="51" customHeight="1" x14ac:dyDescent="0.25">
      <c r="A38" s="51" t="s">
        <v>44</v>
      </c>
      <c r="B38" s="52"/>
      <c r="C38" s="52"/>
      <c r="D38" s="52"/>
      <c r="E38" s="52"/>
      <c r="F38" s="52"/>
    </row>
    <row r="39" spans="1:6" ht="38.25" customHeight="1" x14ac:dyDescent="0.25">
      <c r="A39" s="51" t="s">
        <v>45</v>
      </c>
      <c r="B39" s="51"/>
      <c r="C39" s="51"/>
      <c r="D39" s="51"/>
      <c r="E39" s="51"/>
      <c r="F39" s="51"/>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Tang, Lei CTR (OST)</cp:lastModifiedBy>
  <cp:lastPrinted>2022-06-06T19:32:39Z</cp:lastPrinted>
  <dcterms:created xsi:type="dcterms:W3CDTF">2012-05-10T15:47:12Z</dcterms:created>
  <dcterms:modified xsi:type="dcterms:W3CDTF">2023-06-07T13:11:47Z</dcterms:modified>
</cp:coreProperties>
</file>