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23\2Q 2023\"/>
    </mc:Choice>
  </mc:AlternateContent>
  <xr:revisionPtr revIDLastSave="0" documentId="13_ncr:1_{27885E60-5CDE-4594-86BB-5711B4036C41}" xr6:coauthVersionLast="47" xr6:coauthVersionMax="47" xr10:uidLastSave="{00000000-0000-0000-0000-000000000000}"/>
  <bookViews>
    <workbookView xWindow="-110" yWindow="-110" windowWidth="19420" windowHeight="10420" tabRatio="864" xr2:uid="{00000000-000D-0000-FFFF-FFFF00000000}"/>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5'!$A$1:$F$39</definedName>
    <definedName name="_xlnm.Print_Area" localSheetId="5">'Table 6'!$A$1:$F$39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28" l="1"/>
  <c r="G7" i="28"/>
  <c r="G8" i="28"/>
  <c r="G9" i="28"/>
  <c r="G10" i="28"/>
  <c r="G11" i="28"/>
  <c r="G12" i="28"/>
  <c r="G13" i="28"/>
  <c r="G6" i="27"/>
  <c r="G7" i="27"/>
  <c r="G8" i="27"/>
  <c r="G9" i="27"/>
  <c r="G10" i="27"/>
  <c r="G11" i="27"/>
  <c r="G12" i="27"/>
  <c r="G13" i="27"/>
  <c r="G5" i="27"/>
  <c r="G5" i="28"/>
  <c r="G6" i="29"/>
  <c r="G7" i="29"/>
  <c r="G8" i="29"/>
  <c r="G9" i="29"/>
  <c r="G10" i="29"/>
  <c r="G11" i="29"/>
  <c r="G12" i="29"/>
  <c r="G13" i="29"/>
  <c r="G5" i="29"/>
  <c r="E14" i="32" l="1"/>
  <c r="E15" i="32"/>
  <c r="E16" i="32"/>
  <c r="E17" i="32"/>
  <c r="E18" i="32"/>
  <c r="E19" i="32"/>
  <c r="E20" i="32"/>
  <c r="E21" i="32"/>
  <c r="E22" i="32"/>
  <c r="E12" i="32" l="1"/>
  <c r="E11" i="32"/>
  <c r="E10" i="32"/>
  <c r="E9" i="32"/>
  <c r="E8" i="32"/>
  <c r="E7" i="32"/>
  <c r="D29" i="32"/>
  <c r="D28" i="32"/>
  <c r="D26" i="32"/>
  <c r="D22" i="32"/>
  <c r="D21" i="32"/>
  <c r="D20" i="32"/>
  <c r="D19" i="32"/>
  <c r="D18" i="32"/>
  <c r="D17" i="32"/>
  <c r="D16" i="32"/>
  <c r="D15" i="32"/>
  <c r="D14" i="32"/>
  <c r="D12" i="32"/>
  <c r="D11" i="32"/>
  <c r="D10" i="32"/>
  <c r="D9" i="32"/>
  <c r="D8" i="32"/>
  <c r="D7" i="32"/>
  <c r="F7" i="31"/>
  <c r="F8" i="31"/>
  <c r="F9" i="31"/>
  <c r="F10" i="31"/>
  <c r="F11" i="31"/>
  <c r="E22" i="31"/>
  <c r="E21" i="31"/>
  <c r="E20" i="31"/>
  <c r="E19" i="31"/>
  <c r="E18" i="31"/>
  <c r="E17" i="31"/>
  <c r="E16" i="31"/>
  <c r="E15" i="31"/>
  <c r="E14" i="31"/>
  <c r="E12" i="31"/>
  <c r="E11" i="31"/>
  <c r="E10" i="31"/>
  <c r="E9" i="31"/>
  <c r="E8" i="31"/>
  <c r="E7" i="31"/>
  <c r="D29" i="31"/>
  <c r="D28" i="31"/>
  <c r="D26" i="31"/>
  <c r="D22" i="31"/>
  <c r="D21" i="31"/>
  <c r="D20" i="31"/>
  <c r="D19" i="31"/>
  <c r="D18" i="31"/>
  <c r="D17" i="31"/>
  <c r="D16" i="31"/>
  <c r="D15" i="31"/>
  <c r="D14" i="31"/>
  <c r="D12" i="31"/>
  <c r="D11" i="31"/>
  <c r="D10" i="31"/>
  <c r="D9" i="31"/>
  <c r="D8" i="31"/>
  <c r="D7" i="31"/>
  <c r="E22" i="30"/>
  <c r="E21" i="30"/>
  <c r="E20" i="30"/>
  <c r="E19" i="30"/>
  <c r="E18" i="30"/>
  <c r="E17" i="30"/>
  <c r="E16" i="30"/>
  <c r="E15" i="30"/>
  <c r="E14" i="30"/>
  <c r="E12" i="30"/>
  <c r="E11" i="30"/>
  <c r="E10" i="30"/>
  <c r="E9" i="30"/>
  <c r="E8" i="30"/>
  <c r="E7" i="30"/>
  <c r="D29" i="30"/>
  <c r="D28" i="30"/>
  <c r="D26" i="30"/>
  <c r="D22" i="30"/>
  <c r="D21" i="30"/>
  <c r="D20" i="30"/>
  <c r="D19" i="30"/>
  <c r="D18" i="30"/>
  <c r="D17" i="30"/>
  <c r="D16" i="30"/>
  <c r="D15" i="30"/>
  <c r="D14" i="30"/>
  <c r="D12" i="30"/>
  <c r="D11" i="30"/>
  <c r="D10" i="30"/>
  <c r="D9" i="30"/>
  <c r="D8" i="30"/>
  <c r="D7" i="30"/>
  <c r="B24" i="31" l="1"/>
  <c r="B27" i="31" s="1"/>
  <c r="B30" i="31" s="1"/>
  <c r="B24" i="32" l="1"/>
  <c r="B27" i="32" s="1"/>
  <c r="B30" i="32" s="1"/>
  <c r="C24" i="30"/>
  <c r="B24" i="30"/>
  <c r="C24" i="32"/>
  <c r="C24" i="31"/>
  <c r="D24" i="32" l="1"/>
  <c r="C27" i="31"/>
  <c r="D24" i="31"/>
  <c r="D24" i="30"/>
  <c r="C27" i="32"/>
  <c r="D27" i="32" s="1"/>
  <c r="C27" i="30"/>
  <c r="B27" i="30"/>
  <c r="B30" i="30" s="1"/>
  <c r="B31" i="30" s="1"/>
  <c r="C25" i="30"/>
  <c r="B25" i="30"/>
  <c r="B31" i="31"/>
  <c r="C25" i="31"/>
  <c r="B25" i="31"/>
  <c r="B31" i="32"/>
  <c r="C25" i="32"/>
  <c r="B25" i="32"/>
  <c r="D25" i="31" l="1"/>
  <c r="D25" i="32"/>
  <c r="C30" i="31"/>
  <c r="D27" i="31"/>
  <c r="D25" i="30"/>
  <c r="C30" i="30"/>
  <c r="E30" i="30" s="1"/>
  <c r="D27" i="30"/>
  <c r="C30" i="32"/>
  <c r="E28" i="32"/>
  <c r="E27" i="32"/>
  <c r="E26" i="32"/>
  <c r="E24" i="32"/>
  <c r="E30" i="31"/>
  <c r="E28" i="31"/>
  <c r="E27" i="31"/>
  <c r="E26" i="31"/>
  <c r="E24" i="31"/>
  <c r="E28" i="30"/>
  <c r="E27" i="30"/>
  <c r="E26" i="30"/>
  <c r="E24" i="30"/>
  <c r="E30" i="32" l="1"/>
  <c r="D30" i="32"/>
  <c r="D30" i="31"/>
  <c r="C31" i="31"/>
  <c r="D31" i="31" s="1"/>
  <c r="C31" i="30"/>
  <c r="D31" i="30" s="1"/>
  <c r="D30" i="30"/>
  <c r="C31" i="32"/>
  <c r="D31" i="32" s="1"/>
  <c r="E6" i="30"/>
  <c r="D6" i="30"/>
  <c r="F21" i="31"/>
  <c r="E6" i="31"/>
  <c r="D6" i="31"/>
  <c r="F15" i="31" l="1"/>
  <c r="F17" i="31"/>
  <c r="F6" i="31"/>
  <c r="F7" i="30"/>
  <c r="F11" i="30"/>
  <c r="F20" i="30"/>
  <c r="F21" i="30"/>
  <c r="F19" i="30"/>
  <c r="F14" i="30"/>
  <c r="F17" i="30"/>
  <c r="F15" i="30"/>
  <c r="F19" i="31"/>
  <c r="F18" i="30"/>
  <c r="F9" i="30"/>
  <c r="F16" i="30"/>
  <c r="F6" i="30"/>
  <c r="F8" i="30"/>
  <c r="F10" i="30"/>
  <c r="F14" i="31"/>
  <c r="F16" i="31"/>
  <c r="F18" i="31"/>
  <c r="F20" i="31"/>
  <c r="F22" i="31" l="1"/>
  <c r="F12" i="31"/>
  <c r="F22" i="30"/>
  <c r="F12" i="30"/>
  <c r="F21" i="32" l="1"/>
  <c r="F20" i="32"/>
  <c r="F15" i="32"/>
  <c r="F6" i="32"/>
  <c r="E6" i="32"/>
  <c r="D6" i="32"/>
  <c r="F18" i="32" l="1"/>
  <c r="F14" i="32"/>
  <c r="F16" i="32"/>
  <c r="F19" i="32"/>
  <c r="F9" i="32"/>
  <c r="F10" i="32"/>
  <c r="F8" i="32"/>
  <c r="F11" i="32"/>
  <c r="F7" i="32"/>
  <c r="F17" i="32"/>
  <c r="F22" i="32" l="1"/>
  <c r="F12" i="32"/>
</calcChain>
</file>

<file path=xl/sharedStrings.xml><?xml version="1.0" encoding="utf-8"?>
<sst xmlns="http://schemas.openxmlformats.org/spreadsheetml/2006/main" count="221" uniqueCount="68">
  <si>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</si>
  <si>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</si>
  <si>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</si>
  <si>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</si>
  <si>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</si>
  <si>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</si>
  <si>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</si>
  <si>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</si>
  <si>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</si>
  <si>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</si>
  <si>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</si>
  <si>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</si>
  <si>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</si>
  <si>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</si>
  <si>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</si>
  <si>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</si>
  <si>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</si>
  <si>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</si>
  <si>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</si>
  <si>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</si>
  <si>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</si>
  <si>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</si>
  <si>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</si>
  <si>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</si>
  <si>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</si>
  <si>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</si>
  <si>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</si>
  <si>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</si>
  <si>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</si>
  <si>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</si>
  <si>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</si>
  <si>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</si>
  <si>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</si>
  <si>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</si>
  <si>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</si>
  <si>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</si>
  <si>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</si>
  <si>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</si>
  <si>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</si>
  <si>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</si>
  <si>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</si>
  <si>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</si>
  <si>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</si>
  <si>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</si>
  <si>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</si>
  <si>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</si>
  <si>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</si>
  <si>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Table 6. International Quarterly U.S. Scheduled Passenger Airlines Revenue, Expenses and Profits</t>
  </si>
  <si>
    <t>Table 5. Domestic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</si>
  <si>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</si>
  <si>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3. International Quarterly U.S. Scheduled Service Passenger Airlines Financial Reports</t>
  </si>
  <si>
    <t>Table 2. Domestic Quarterly U.S. Scheduled Service Passenger Airlines Financial Reports</t>
  </si>
  <si>
    <r>
      <t>Table 1.</t>
    </r>
    <r>
      <rPr>
        <b/>
        <sz val="10"/>
        <color rgb="FF00B050"/>
        <rFont val="Arial"/>
        <family val="2"/>
      </rPr>
      <t xml:space="preserve"> </t>
    </r>
    <r>
      <rPr>
        <b/>
        <sz val="10"/>
        <color theme="1"/>
        <rFont val="Arial"/>
        <family val="2"/>
      </rPr>
      <t>Quarterly U.S. Scheduled Service Passenger Airlines Financial Reports</t>
    </r>
  </si>
  <si>
    <t>2Q                 2022</t>
  </si>
  <si>
    <t>3Q                 2022</t>
  </si>
  <si>
    <t>4Q                 2022</t>
  </si>
  <si>
    <t>1Q                 2023</t>
  </si>
  <si>
    <t>2022-2023 % Change</t>
  </si>
  <si>
    <t>2Q                 2023</t>
  </si>
  <si>
    <t>Dollar Change          2Q2022-2Q2023</t>
  </si>
  <si>
    <t>Reports from 26 airlines in 2Q 2023</t>
  </si>
  <si>
    <t>Reports from 20 airlines in 2Q 2023</t>
  </si>
  <si>
    <t>2Q 2022</t>
  </si>
  <si>
    <t>2Q 2023</t>
  </si>
  <si>
    <t>% of 2Q 2023 Revenue or Expense Total</t>
  </si>
  <si>
    <t>Dollar Change         2Q2022-2Q2023</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</si>
  <si>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https://www.transtats.bts.gov/Fields.asp?gnoyr_VQ=FMI.</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</si>
  <si>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https://www.transtats.bts.gov/Fields.asp?gnoyr_VQ=FMI.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</si>
</sst>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68">
    <xf numFmtId="0" fontId="0" fillId="0" borderId="0" xfId="0"/>
    <xf numFmtId="0" fontId="9" fillId="0" borderId="0" xfId="3" applyFont="1"/>
    <xf numFmtId="0" fontId="10" fillId="0" borderId="0" xfId="3" applyAlignment="1">
      <alignment horizontal="left" indent="1"/>
    </xf>
    <xf numFmtId="0" fontId="0" fillId="0" borderId="1" xfId="0" applyBorder="1"/>
    <xf numFmtId="0" fontId="9" fillId="0" borderId="3" xfId="3" applyFont="1" applyBorder="1"/>
    <xf numFmtId="166" fontId="10" fillId="0" borderId="1" xfId="3" applyNumberFormat="1" applyBorder="1"/>
    <xf numFmtId="166" fontId="10" fillId="0" borderId="3" xfId="3" applyNumberFormat="1" applyBorder="1" applyAlignment="1">
      <alignment horizontal="right"/>
    </xf>
    <xf numFmtId="0" fontId="9" fillId="0" borderId="1" xfId="3" applyFont="1" applyBorder="1"/>
    <xf numFmtId="0" fontId="9" fillId="0" borderId="1" xfId="3" applyFont="1" applyBorder="1" applyAlignment="1">
      <alignment horizontal="center"/>
    </xf>
    <xf numFmtId="0" fontId="9" fillId="0" borderId="1" xfId="3" applyFont="1" applyBorder="1" applyAlignment="1">
      <alignment horizontal="center" wrapText="1"/>
    </xf>
    <xf numFmtId="165" fontId="10" fillId="0" borderId="0" xfId="3" applyNumberFormat="1"/>
    <xf numFmtId="165" fontId="9" fillId="0" borderId="0" xfId="3" applyNumberFormat="1" applyFont="1"/>
    <xf numFmtId="165" fontId="9" fillId="0" borderId="1" xfId="3" applyNumberFormat="1" applyFont="1" applyBorder="1" applyAlignment="1">
      <alignment horizontal="right"/>
    </xf>
    <xf numFmtId="166" fontId="10" fillId="0" borderId="3" xfId="3" applyNumberFormat="1" applyBorder="1"/>
    <xf numFmtId="164" fontId="10" fillId="0" borderId="1" xfId="3" applyNumberFormat="1" applyBorder="1"/>
    <xf numFmtId="164" fontId="10" fillId="0" borderId="3" xfId="3" applyNumberFormat="1" applyBorder="1"/>
    <xf numFmtId="164" fontId="10" fillId="0" borderId="0" xfId="3" applyNumberFormat="1" applyBorder="1" applyAlignment="1">
      <alignment horizontal="right"/>
    </xf>
    <xf numFmtId="164" fontId="9" fillId="0" borderId="0" xfId="3" applyNumberFormat="1" applyFont="1" applyBorder="1" applyAlignment="1">
      <alignment horizontal="right"/>
    </xf>
    <xf numFmtId="4" fontId="10" fillId="0" borderId="0" xfId="3" applyNumberFormat="1"/>
    <xf numFmtId="4" fontId="9" fillId="0" borderId="0" xfId="3" applyNumberFormat="1" applyFont="1"/>
    <xf numFmtId="4" fontId="9" fillId="0" borderId="1" xfId="3" applyNumberFormat="1" applyFont="1" applyBorder="1"/>
    <xf numFmtId="0" fontId="8" fillId="0" borderId="0" xfId="3" applyFont="1" applyAlignment="1">
      <alignment horizontal="left" indent="1"/>
    </xf>
    <xf numFmtId="0" fontId="7" fillId="0" borderId="0" xfId="3" applyFont="1"/>
    <xf numFmtId="0" fontId="0" fillId="0" borderId="0" xfId="0"/>
    <xf numFmtId="0" fontId="8" fillId="0" borderId="0" xfId="1"/>
    <xf numFmtId="0" fontId="2" fillId="0" borderId="0" xfId="8"/>
    <xf numFmtId="0" fontId="10" fillId="0" borderId="1" xfId="8" applyFont="1" applyBorder="1"/>
    <xf numFmtId="0" fontId="9" fillId="0" borderId="1" xfId="8" applyFont="1" applyBorder="1" applyAlignment="1">
      <alignment horizontal="center" wrapText="1"/>
    </xf>
    <xf numFmtId="0" fontId="9" fillId="0" borderId="0" xfId="8" applyFont="1" applyAlignment="1">
      <alignment vertical="center"/>
    </xf>
    <xf numFmtId="3" fontId="10" fillId="0" borderId="0" xfId="8" applyNumberFormat="1" applyFont="1"/>
    <xf numFmtId="164" fontId="10" fillId="0" borderId="0" xfId="8" applyNumberFormat="1" applyFont="1"/>
    <xf numFmtId="0" fontId="9" fillId="0" borderId="1" xfId="8" applyFont="1" applyBorder="1" applyAlignment="1">
      <alignment vertical="center"/>
    </xf>
    <xf numFmtId="3" fontId="10" fillId="0" borderId="1" xfId="8" applyNumberFormat="1" applyFont="1" applyBorder="1"/>
    <xf numFmtId="0" fontId="9" fillId="0" borderId="1" xfId="8" applyFont="1" applyBorder="1" applyAlignment="1">
      <alignment horizontal="center"/>
    </xf>
    <xf numFmtId="0" fontId="0" fillId="0" borderId="0" xfId="0" applyAlignment="1"/>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0" fontId="12" fillId="0" borderId="0" xfId="0" applyFont="1" applyAlignment="1"/>
    <xf numFmtId="0" fontId="12" fillId="0" borderId="0" xfId="0" applyFont="1"/>
    <xf numFmtId="165" fontId="0" fillId="0" borderId="0" xfId="0" applyNumberFormat="1"/>
    <xf numFmtId="165" fontId="7" fillId="0" borderId="1" xfId="0" applyNumberFormat="1" applyFont="1" applyBorder="1"/>
    <xf numFmtId="3" fontId="10" fillId="0" borderId="0" xfId="3" applyNumberFormat="1" applyFont="1"/>
    <xf numFmtId="3" fontId="10" fillId="0" borderId="0" xfId="3" applyNumberFormat="1"/>
    <xf numFmtId="166" fontId="10" fillId="0" borderId="3" xfId="3" applyNumberFormat="1" applyFill="1" applyBorder="1" applyAlignment="1">
      <alignment horizontal="right"/>
    </xf>
    <xf numFmtId="165" fontId="0" fillId="0" borderId="0" xfId="0" applyNumberFormat="1" applyFill="1"/>
    <xf numFmtId="165" fontId="7" fillId="0" borderId="1" xfId="0" applyNumberFormat="1" applyFont="1" applyFill="1" applyBorder="1"/>
    <xf numFmtId="166" fontId="10" fillId="0" borderId="1" xfId="3" applyNumberFormat="1" applyFill="1" applyBorder="1"/>
    <xf numFmtId="165" fontId="9" fillId="0" borderId="0" xfId="3" applyNumberFormat="1" applyFont="1" applyFill="1"/>
    <xf numFmtId="165" fontId="10" fillId="0" borderId="0" xfId="3" applyNumberFormat="1" applyFill="1"/>
    <xf numFmtId="165" fontId="9" fillId="0" borderId="1" xfId="3" applyNumberFormat="1" applyFont="1" applyFill="1" applyBorder="1" applyAlignment="1">
      <alignment horizontal="right"/>
    </xf>
    <xf numFmtId="3" fontId="10" fillId="0" borderId="2" xfId="8" applyNumberFormat="1" applyFont="1" applyBorder="1"/>
    <xf numFmtId="3" fontId="10" fillId="0" borderId="0" xfId="8" applyNumberFormat="1" applyFont="1" applyBorder="1"/>
    <xf numFmtId="0" fontId="9" fillId="0" borderId="0" xfId="8" applyFont="1" applyAlignment="1"/>
    <xf numFmtId="0" fontId="9" fillId="0" borderId="0" xfId="8" applyFont="1" applyAlignment="1">
      <alignment vertical="center"/>
    </xf>
    <xf numFmtId="0" fontId="10" fillId="0" borderId="0" xfId="8" applyFont="1" applyAlignment="1">
      <alignment vertical="center"/>
    </xf>
    <xf numFmtId="0" fontId="10" fillId="0" borderId="2" xfId="8" applyFont="1" applyBorder="1"/>
    <xf numFmtId="0" fontId="10" fillId="0" borderId="0" xfId="8" applyFont="1" applyBorder="1"/>
    <xf numFmtId="0" fontId="10" fillId="0" borderId="0" xfId="8" applyFont="1" applyAlignment="1">
      <alignment wrapText="1"/>
    </xf>
    <xf numFmtId="0" fontId="7" fillId="0" borderId="0" xfId="8" applyFont="1" applyAlignment="1"/>
    <xf numFmtId="0" fontId="8" fillId="0" borderId="0" xfId="0" applyFont="1" applyAlignment="1">
      <alignment wrapText="1"/>
    </xf>
    <xf numFmtId="0" fontId="7" fillId="0" borderId="0" xfId="0" applyFont="1" applyAlignment="1">
      <alignment wrapText="1"/>
    </xf>
    <xf numFmtId="0" fontId="7" fillId="0" borderId="0" xfId="0" applyFont="1"/>
    <xf numFmtId="0" fontId="8" fillId="0" borderId="0" xfId="0" applyFont="1" applyBorder="1"/>
    <xf numFmtId="0" fontId="10" fillId="0" borderId="2" xfId="3" applyFont="1" applyFill="1" applyBorder="1"/>
    <xf numFmtId="0" fontId="8" fillId="0" borderId="0" xfId="1" applyFont="1" applyAlignment="1">
      <alignment wrapText="1"/>
    </xf>
    <xf numFmtId="0" fontId="8" fillId="0" borderId="0" xfId="1" applyAlignment="1">
      <alignment wrapText="1"/>
    </xf>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
  <sheetViews>
    <sheetView tabSelected="1" zoomScaleNormal="100" workbookViewId="0">
      <selection activeCell="A2" sqref="A2:G2"/>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54" t="s">
        <v>52</v>
      </c>
      <c r="B1" s="54"/>
      <c r="C1" s="54"/>
      <c r="D1" s="54"/>
      <c r="E1" s="54"/>
      <c r="F1" s="54"/>
      <c r="G1" s="54"/>
    </row>
    <row r="2" spans="1:8" ht="12.75" customHeight="1" x14ac:dyDescent="0.35">
      <c r="A2" s="55" t="s">
        <v>60</v>
      </c>
      <c r="B2" s="55"/>
      <c r="C2" s="55"/>
      <c r="D2" s="55"/>
      <c r="E2" s="55"/>
      <c r="F2" s="55"/>
      <c r="G2" s="55"/>
    </row>
    <row r="3" spans="1:8" ht="12.75" customHeight="1" x14ac:dyDescent="0.35">
      <c r="A3" s="56" t="s">
        <v>29</v>
      </c>
      <c r="B3" s="56"/>
      <c r="C3" s="56"/>
      <c r="D3" s="56"/>
      <c r="E3" s="56"/>
      <c r="F3" s="56"/>
      <c r="G3" s="56"/>
    </row>
    <row r="4" spans="1:8" ht="51.75" customHeight="1" x14ac:dyDescent="0.35">
      <c r="A4" s="26"/>
      <c r="B4" s="27" t="s">
        <v>53</v>
      </c>
      <c r="C4" s="27" t="s">
        <v>54</v>
      </c>
      <c r="D4" s="27" t="s">
        <v>55</v>
      </c>
      <c r="E4" s="27" t="s">
        <v>56</v>
      </c>
      <c r="F4" s="27" t="s">
        <v>58</v>
      </c>
      <c r="G4" s="27" t="s">
        <v>59</v>
      </c>
    </row>
    <row r="5" spans="1:8" ht="12.75" customHeight="1" x14ac:dyDescent="0.35">
      <c r="A5" s="28" t="s">
        <v>0</v>
      </c>
      <c r="B5" s="44">
        <v>2226.5620709999998</v>
      </c>
      <c r="C5" s="44">
        <v>2399.6999999999998</v>
      </c>
      <c r="D5" s="44">
        <v>2098.2236389999998</v>
      </c>
      <c r="E5" s="43">
        <v>-1230.7662539999999</v>
      </c>
      <c r="F5" s="43">
        <v>5452.0219589999997</v>
      </c>
      <c r="G5" s="29">
        <f>F5-B5</f>
        <v>3225.4598879999999</v>
      </c>
      <c r="H5" s="30"/>
    </row>
    <row r="6" spans="1:8" ht="12.75" customHeight="1" x14ac:dyDescent="0.35">
      <c r="A6" s="28" t="s">
        <v>1</v>
      </c>
      <c r="B6" s="29">
        <v>4711.6028829999996</v>
      </c>
      <c r="C6" s="29">
        <v>4667.7</v>
      </c>
      <c r="D6" s="29">
        <v>3717.0747280000001</v>
      </c>
      <c r="E6" s="29">
        <v>32.374735000000001</v>
      </c>
      <c r="F6" s="29">
        <v>7707.2248079999999</v>
      </c>
      <c r="G6" s="29">
        <f t="shared" ref="G6:G13" si="0">F6-B6</f>
        <v>2995.6219250000004</v>
      </c>
      <c r="H6" s="30"/>
    </row>
    <row r="7" spans="1:8" ht="12.75" customHeight="1" x14ac:dyDescent="0.35">
      <c r="A7" s="28" t="s">
        <v>5</v>
      </c>
      <c r="B7" s="29">
        <v>57491.083115000001</v>
      </c>
      <c r="C7" s="29">
        <v>58226.2</v>
      </c>
      <c r="D7" s="29">
        <v>56399.261737000001</v>
      </c>
      <c r="E7" s="29">
        <v>52896.436538000002</v>
      </c>
      <c r="F7" s="29">
        <v>62961.905019999998</v>
      </c>
      <c r="G7" s="29">
        <f t="shared" si="0"/>
        <v>5470.8219049999971</v>
      </c>
      <c r="H7" s="30"/>
    </row>
    <row r="8" spans="1:8" ht="12.75" customHeight="1" x14ac:dyDescent="0.35">
      <c r="A8" s="28" t="s">
        <v>6</v>
      </c>
      <c r="B8" s="29">
        <v>42080.674485000003</v>
      </c>
      <c r="C8" s="29">
        <v>43835.5</v>
      </c>
      <c r="D8" s="29">
        <v>42302.194342000003</v>
      </c>
      <c r="E8" s="29">
        <v>39454.382866</v>
      </c>
      <c r="F8" s="29">
        <v>48187.985761999997</v>
      </c>
      <c r="G8" s="29">
        <f t="shared" si="0"/>
        <v>6107.3112769999934</v>
      </c>
      <c r="H8" s="30"/>
    </row>
    <row r="9" spans="1:8" ht="12.75" customHeight="1" x14ac:dyDescent="0.35">
      <c r="A9" s="28" t="s">
        <v>7</v>
      </c>
      <c r="B9" s="29">
        <v>1792.410981</v>
      </c>
      <c r="C9" s="29">
        <v>1754.8</v>
      </c>
      <c r="D9" s="29">
        <v>1761.6761309999999</v>
      </c>
      <c r="E9" s="29">
        <v>1719.3110380000001</v>
      </c>
      <c r="F9" s="29">
        <v>1885.4628949999999</v>
      </c>
      <c r="G9" s="29">
        <f t="shared" si="0"/>
        <v>93.051913999999897</v>
      </c>
      <c r="H9" s="30"/>
    </row>
    <row r="10" spans="1:8" ht="12.75" customHeight="1" x14ac:dyDescent="0.35">
      <c r="A10" s="28" t="s">
        <v>8</v>
      </c>
      <c r="B10" s="29">
        <v>252.22963999999999</v>
      </c>
      <c r="C10" s="29">
        <v>261</v>
      </c>
      <c r="D10" s="29">
        <v>274.425434</v>
      </c>
      <c r="E10" s="29">
        <v>256.31530500000002</v>
      </c>
      <c r="F10" s="29">
        <v>281.22279200000003</v>
      </c>
      <c r="G10" s="29">
        <f t="shared" si="0"/>
        <v>28.993152000000038</v>
      </c>
      <c r="H10" s="30"/>
    </row>
    <row r="11" spans="1:8" ht="12.75" customHeight="1" x14ac:dyDescent="0.35">
      <c r="A11" s="28" t="s">
        <v>3</v>
      </c>
      <c r="B11" s="29">
        <v>52779.481231999998</v>
      </c>
      <c r="C11" s="29">
        <v>53558.400000000001</v>
      </c>
      <c r="D11" s="29">
        <v>52682.188010999998</v>
      </c>
      <c r="E11" s="29">
        <v>52864.062803000001</v>
      </c>
      <c r="F11" s="29">
        <v>55254.680210999999</v>
      </c>
      <c r="G11" s="29">
        <f t="shared" si="0"/>
        <v>2475.1989790000007</v>
      </c>
      <c r="H11" s="30"/>
    </row>
    <row r="12" spans="1:8" ht="12.75" customHeight="1" x14ac:dyDescent="0.35">
      <c r="A12" s="28" t="s">
        <v>9</v>
      </c>
      <c r="B12" s="29">
        <v>13978.445267999999</v>
      </c>
      <c r="C12" s="29">
        <v>13952.5</v>
      </c>
      <c r="D12" s="29">
        <v>12549.360739</v>
      </c>
      <c r="E12" s="29">
        <v>11960.931655</v>
      </c>
      <c r="F12" s="29">
        <v>10637.406319</v>
      </c>
      <c r="G12" s="29">
        <f t="shared" si="0"/>
        <v>-3341.0389489999998</v>
      </c>
      <c r="H12" s="30"/>
    </row>
    <row r="13" spans="1:8" ht="12.75" customHeight="1" x14ac:dyDescent="0.35">
      <c r="A13" s="31" t="s">
        <v>10</v>
      </c>
      <c r="B13" s="32">
        <v>15640.834206</v>
      </c>
      <c r="C13" s="32">
        <v>16334.5</v>
      </c>
      <c r="D13" s="32">
        <v>16873.059390999999</v>
      </c>
      <c r="E13" s="32">
        <v>17655.677327000001</v>
      </c>
      <c r="F13" s="32">
        <v>19672.004475999998</v>
      </c>
      <c r="G13" s="32">
        <f t="shared" si="0"/>
        <v>4031.1702699999987</v>
      </c>
      <c r="H13" s="30"/>
    </row>
    <row r="14" spans="1:8" ht="30" customHeight="1" x14ac:dyDescent="0.35">
      <c r="A14" s="57" t="s">
        <v>4</v>
      </c>
      <c r="B14" s="57"/>
      <c r="C14" s="57"/>
      <c r="D14" s="57"/>
      <c r="E14" s="58"/>
      <c r="F14" s="58"/>
      <c r="G14" s="58"/>
    </row>
    <row r="15" spans="1:8" ht="102" customHeight="1" x14ac:dyDescent="0.35">
      <c r="A15" s="59" t="s">
        <v>66</v>
      </c>
      <c r="B15" s="59"/>
      <c r="C15" s="59"/>
      <c r="D15" s="59"/>
      <c r="E15" s="59"/>
      <c r="F15" s="59"/>
      <c r="G15" s="59"/>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Normal="100" workbookViewId="0">
      <selection sqref="A1:G1"/>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60" t="s">
        <v>51</v>
      </c>
      <c r="B1" s="60"/>
      <c r="C1" s="60"/>
      <c r="D1" s="60"/>
      <c r="E1" s="60"/>
      <c r="F1" s="60"/>
      <c r="G1" s="60"/>
    </row>
    <row r="2" spans="1:8" ht="12.75" customHeight="1" x14ac:dyDescent="0.35">
      <c r="A2" s="55" t="s">
        <v>60</v>
      </c>
      <c r="B2" s="55"/>
      <c r="C2" s="55"/>
      <c r="D2" s="55"/>
      <c r="E2" s="55"/>
      <c r="F2" s="55"/>
      <c r="G2" s="55"/>
    </row>
    <row r="3" spans="1:8" ht="12.75" customHeight="1" x14ac:dyDescent="0.35">
      <c r="A3" s="56" t="s">
        <v>29</v>
      </c>
      <c r="B3" s="56"/>
      <c r="C3" s="56"/>
      <c r="D3" s="56"/>
      <c r="E3" s="56"/>
      <c r="F3" s="56"/>
      <c r="G3" s="56"/>
    </row>
    <row r="4" spans="1:8" ht="51.75" customHeight="1" x14ac:dyDescent="0.35">
      <c r="A4" s="33" t="s">
        <v>35</v>
      </c>
      <c r="B4" s="27" t="s">
        <v>53</v>
      </c>
      <c r="C4" s="27" t="s">
        <v>54</v>
      </c>
      <c r="D4" s="27" t="s">
        <v>55</v>
      </c>
      <c r="E4" s="27" t="s">
        <v>56</v>
      </c>
      <c r="F4" s="27" t="s">
        <v>58</v>
      </c>
      <c r="G4" s="27" t="s">
        <v>65</v>
      </c>
    </row>
    <row r="5" spans="1:8" ht="12.75" customHeight="1" x14ac:dyDescent="0.35">
      <c r="A5" s="28" t="s">
        <v>0</v>
      </c>
      <c r="B5" s="29">
        <v>2573.0695310000001</v>
      </c>
      <c r="C5" s="29">
        <v>1451.3</v>
      </c>
      <c r="D5" s="29">
        <v>1316.6682290000001</v>
      </c>
      <c r="E5" s="29">
        <v>-1283.7309130000001</v>
      </c>
      <c r="F5" s="29">
        <v>3732.308117</v>
      </c>
      <c r="G5" s="52">
        <f>F5-B5</f>
        <v>1159.2385859999999</v>
      </c>
      <c r="H5" s="30"/>
    </row>
    <row r="6" spans="1:8" ht="12.75" customHeight="1" x14ac:dyDescent="0.35">
      <c r="A6" s="28" t="s">
        <v>1</v>
      </c>
      <c r="B6" s="29">
        <v>4612.3880200000003</v>
      </c>
      <c r="C6" s="29">
        <v>3113.9</v>
      </c>
      <c r="D6" s="29">
        <v>2734.6984830000001</v>
      </c>
      <c r="E6" s="29">
        <v>-403.235613</v>
      </c>
      <c r="F6" s="29">
        <v>5511.2770060000003</v>
      </c>
      <c r="G6" s="53">
        <f t="shared" ref="G6:G13" si="0">F6-B6</f>
        <v>898.88898599999993</v>
      </c>
      <c r="H6" s="30"/>
    </row>
    <row r="7" spans="1:8" ht="12.75" customHeight="1" x14ac:dyDescent="0.35">
      <c r="A7" s="28" t="s">
        <v>5</v>
      </c>
      <c r="B7" s="29">
        <v>45090.360821000002</v>
      </c>
      <c r="C7" s="29">
        <v>43632.2</v>
      </c>
      <c r="D7" s="29">
        <v>43641.222593999999</v>
      </c>
      <c r="E7" s="29">
        <v>40380.708194999999</v>
      </c>
      <c r="F7" s="29">
        <v>46553.966968000001</v>
      </c>
      <c r="G7" s="53">
        <f t="shared" si="0"/>
        <v>1463.6061469999986</v>
      </c>
      <c r="H7" s="30"/>
    </row>
    <row r="8" spans="1:8" ht="12.75" customHeight="1" x14ac:dyDescent="0.35">
      <c r="A8" s="28" t="s">
        <v>6</v>
      </c>
      <c r="B8" s="29">
        <v>32120.182622</v>
      </c>
      <c r="C8" s="29">
        <v>31627</v>
      </c>
      <c r="D8" s="29">
        <v>31832.303939000001</v>
      </c>
      <c r="E8" s="29">
        <v>29219.545954000001</v>
      </c>
      <c r="F8" s="29">
        <v>34291.974885000003</v>
      </c>
      <c r="G8" s="53">
        <f t="shared" si="0"/>
        <v>2171.792263000003</v>
      </c>
      <c r="H8" s="30"/>
    </row>
    <row r="9" spans="1:8" ht="12.75" customHeight="1" x14ac:dyDescent="0.35">
      <c r="A9" s="28" t="s">
        <v>7</v>
      </c>
      <c r="B9" s="29">
        <v>1442.384131</v>
      </c>
      <c r="C9" s="29">
        <v>1405.4</v>
      </c>
      <c r="D9" s="29">
        <v>1441.3574040000001</v>
      </c>
      <c r="E9" s="29">
        <v>1395.958756</v>
      </c>
      <c r="F9" s="29">
        <v>1525.364918</v>
      </c>
      <c r="G9" s="53">
        <f t="shared" si="0"/>
        <v>82.980786999999964</v>
      </c>
      <c r="H9" s="30"/>
    </row>
    <row r="10" spans="1:8" ht="12.75" customHeight="1" x14ac:dyDescent="0.35">
      <c r="A10" s="28" t="s">
        <v>8</v>
      </c>
      <c r="B10" s="29">
        <v>217.89715799999999</v>
      </c>
      <c r="C10" s="29">
        <v>226.8</v>
      </c>
      <c r="D10" s="29">
        <v>241.78184999999999</v>
      </c>
      <c r="E10" s="29">
        <v>218.86982900000001</v>
      </c>
      <c r="F10" s="29">
        <v>236.64903899999999</v>
      </c>
      <c r="G10" s="53">
        <f t="shared" si="0"/>
        <v>18.751880999999997</v>
      </c>
      <c r="H10" s="30"/>
    </row>
    <row r="11" spans="1:8" ht="12.75" customHeight="1" x14ac:dyDescent="0.35">
      <c r="A11" s="28" t="s">
        <v>3</v>
      </c>
      <c r="B11" s="29">
        <v>40477.972801000004</v>
      </c>
      <c r="C11" s="29">
        <v>40518.300000000003</v>
      </c>
      <c r="D11" s="29">
        <v>40906.524109999998</v>
      </c>
      <c r="E11" s="29">
        <v>40783.944804999999</v>
      </c>
      <c r="F11" s="29">
        <v>41042.689960999996</v>
      </c>
      <c r="G11" s="53">
        <f t="shared" si="0"/>
        <v>564.71715999999287</v>
      </c>
      <c r="H11" s="30"/>
    </row>
    <row r="12" spans="1:8" ht="12.75" customHeight="1" x14ac:dyDescent="0.35">
      <c r="A12" s="28" t="s">
        <v>9</v>
      </c>
      <c r="B12" s="29">
        <v>9792.8482139999996</v>
      </c>
      <c r="C12" s="29">
        <v>9603.7999999999993</v>
      </c>
      <c r="D12" s="29">
        <v>8919.1816479999998</v>
      </c>
      <c r="E12" s="29">
        <v>8551.6530079999993</v>
      </c>
      <c r="F12" s="29">
        <v>7264.340706</v>
      </c>
      <c r="G12" s="53">
        <f t="shared" si="0"/>
        <v>-2528.5075079999997</v>
      </c>
      <c r="H12" s="30"/>
    </row>
    <row r="13" spans="1:8" ht="12.75" customHeight="1" x14ac:dyDescent="0.35">
      <c r="A13" s="31" t="s">
        <v>10</v>
      </c>
      <c r="B13" s="32">
        <v>11946.70851</v>
      </c>
      <c r="C13" s="32">
        <v>12360.7</v>
      </c>
      <c r="D13" s="32">
        <v>13127.368946000001</v>
      </c>
      <c r="E13" s="32">
        <v>13612.254951999999</v>
      </c>
      <c r="F13" s="32">
        <v>14595.859444</v>
      </c>
      <c r="G13" s="32">
        <f t="shared" si="0"/>
        <v>2649.1509339999993</v>
      </c>
      <c r="H13" s="30"/>
    </row>
    <row r="14" spans="1:8" ht="30" customHeight="1" x14ac:dyDescent="0.35">
      <c r="A14" s="57" t="s">
        <v>4</v>
      </c>
      <c r="B14" s="57"/>
      <c r="C14" s="57"/>
      <c r="D14" s="57"/>
      <c r="E14" s="58"/>
      <c r="F14" s="58"/>
      <c r="G14" s="58"/>
    </row>
    <row r="15" spans="1:8" ht="106.5" customHeight="1" x14ac:dyDescent="0.35">
      <c r="A15" s="59" t="s">
        <v>66</v>
      </c>
      <c r="B15" s="59"/>
      <c r="C15" s="59"/>
      <c r="D15" s="59"/>
      <c r="E15" s="59"/>
      <c r="F15" s="59"/>
      <c r="G15" s="59"/>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Normal="100" workbookViewId="0">
      <selection sqref="A1:G1"/>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60" t="s">
        <v>50</v>
      </c>
      <c r="B1" s="60"/>
      <c r="C1" s="60"/>
      <c r="D1" s="60"/>
      <c r="E1" s="60"/>
      <c r="F1" s="60"/>
      <c r="G1" s="60"/>
    </row>
    <row r="2" spans="1:8" ht="12.75" customHeight="1" x14ac:dyDescent="0.35">
      <c r="A2" s="55" t="s">
        <v>61</v>
      </c>
      <c r="B2" s="55"/>
      <c r="C2" s="55"/>
      <c r="D2" s="55"/>
      <c r="E2" s="55"/>
      <c r="F2" s="55"/>
      <c r="G2" s="55"/>
    </row>
    <row r="3" spans="1:8" ht="12.75" customHeight="1" x14ac:dyDescent="0.35">
      <c r="A3" s="56" t="s">
        <v>29</v>
      </c>
      <c r="B3" s="56"/>
      <c r="C3" s="56"/>
      <c r="D3" s="56"/>
      <c r="E3" s="56"/>
      <c r="F3" s="56"/>
      <c r="G3" s="56"/>
    </row>
    <row r="4" spans="1:8" ht="51.75" customHeight="1" x14ac:dyDescent="0.35">
      <c r="A4" s="33" t="s">
        <v>36</v>
      </c>
      <c r="B4" s="27" t="s">
        <v>53</v>
      </c>
      <c r="C4" s="27" t="s">
        <v>54</v>
      </c>
      <c r="D4" s="27" t="s">
        <v>55</v>
      </c>
      <c r="E4" s="27" t="s">
        <v>56</v>
      </c>
      <c r="F4" s="27" t="s">
        <v>58</v>
      </c>
      <c r="G4" s="27" t="s">
        <v>59</v>
      </c>
    </row>
    <row r="5" spans="1:8" ht="12.75" customHeight="1" x14ac:dyDescent="0.35">
      <c r="A5" s="28" t="s">
        <v>0</v>
      </c>
      <c r="B5" s="29">
        <v>-346.50745999999998</v>
      </c>
      <c r="C5" s="29">
        <v>948.4</v>
      </c>
      <c r="D5" s="29">
        <v>781.55541000000005</v>
      </c>
      <c r="E5" s="29">
        <v>52.964658999999997</v>
      </c>
      <c r="F5" s="29">
        <v>1719.7138420000001</v>
      </c>
      <c r="G5" s="29">
        <f>F5-B5</f>
        <v>2066.2213019999999</v>
      </c>
      <c r="H5" s="30"/>
    </row>
    <row r="6" spans="1:8" ht="12.75" customHeight="1" x14ac:dyDescent="0.35">
      <c r="A6" s="28" t="s">
        <v>1</v>
      </c>
      <c r="B6" s="29">
        <v>99.214862999999994</v>
      </c>
      <c r="C6" s="29">
        <v>1553.8</v>
      </c>
      <c r="D6" s="29">
        <v>982.37624500000004</v>
      </c>
      <c r="E6" s="29">
        <v>435.61034799999999</v>
      </c>
      <c r="F6" s="29">
        <v>2195.9478020000001</v>
      </c>
      <c r="G6" s="29">
        <f t="shared" ref="G6:G13" si="0">F6-B6</f>
        <v>2096.732939</v>
      </c>
      <c r="H6" s="30"/>
    </row>
    <row r="7" spans="1:8" ht="12.75" customHeight="1" x14ac:dyDescent="0.35">
      <c r="A7" s="28" t="s">
        <v>5</v>
      </c>
      <c r="B7" s="29">
        <v>12400.722293999999</v>
      </c>
      <c r="C7" s="29">
        <v>14594</v>
      </c>
      <c r="D7" s="29">
        <v>12758.039143</v>
      </c>
      <c r="E7" s="29">
        <v>12515.728343000001</v>
      </c>
      <c r="F7" s="29">
        <v>16407.938052000001</v>
      </c>
      <c r="G7" s="29">
        <f t="shared" si="0"/>
        <v>4007.2157580000021</v>
      </c>
      <c r="H7" s="30"/>
    </row>
    <row r="8" spans="1:8" ht="12.75" customHeight="1" x14ac:dyDescent="0.35">
      <c r="A8" s="28" t="s">
        <v>6</v>
      </c>
      <c r="B8" s="29">
        <v>9960.4918629999993</v>
      </c>
      <c r="C8" s="29">
        <v>12208.5</v>
      </c>
      <c r="D8" s="29">
        <v>10469.890402999999</v>
      </c>
      <c r="E8" s="29">
        <v>10234.836912000001</v>
      </c>
      <c r="F8" s="29">
        <v>13896.010877000001</v>
      </c>
      <c r="G8" s="29">
        <f t="shared" si="0"/>
        <v>3935.5190140000013</v>
      </c>
      <c r="H8" s="30"/>
    </row>
    <row r="9" spans="1:8" ht="12.75" customHeight="1" x14ac:dyDescent="0.35">
      <c r="A9" s="28" t="s">
        <v>7</v>
      </c>
      <c r="B9" s="29">
        <v>350.02685000000002</v>
      </c>
      <c r="C9" s="29">
        <v>349.4</v>
      </c>
      <c r="D9" s="29">
        <v>320.31872700000002</v>
      </c>
      <c r="E9" s="29">
        <v>323.352282</v>
      </c>
      <c r="F9" s="29">
        <v>360.09797700000001</v>
      </c>
      <c r="G9" s="29">
        <f t="shared" si="0"/>
        <v>10.07112699999999</v>
      </c>
      <c r="H9" s="30"/>
    </row>
    <row r="10" spans="1:8" ht="12.75" customHeight="1" x14ac:dyDescent="0.35">
      <c r="A10" s="28" t="s">
        <v>8</v>
      </c>
      <c r="B10" s="29">
        <v>34.332481999999999</v>
      </c>
      <c r="C10" s="29">
        <v>34.200000000000003</v>
      </c>
      <c r="D10" s="29">
        <v>32.643583999999997</v>
      </c>
      <c r="E10" s="29">
        <v>37.445475999999999</v>
      </c>
      <c r="F10" s="29">
        <v>44.573753000000004</v>
      </c>
      <c r="G10" s="29">
        <f t="shared" si="0"/>
        <v>10.241271000000005</v>
      </c>
      <c r="H10" s="30"/>
    </row>
    <row r="11" spans="1:8" ht="12.75" customHeight="1" x14ac:dyDescent="0.35">
      <c r="A11" s="28" t="s">
        <v>3</v>
      </c>
      <c r="B11" s="29">
        <v>12301.508431</v>
      </c>
      <c r="C11" s="29">
        <v>13040.1</v>
      </c>
      <c r="D11" s="29">
        <v>11775.663901</v>
      </c>
      <c r="E11" s="29">
        <v>12080.117998</v>
      </c>
      <c r="F11" s="29">
        <v>14211.990250000001</v>
      </c>
      <c r="G11" s="29">
        <f t="shared" si="0"/>
        <v>1910.4818190000005</v>
      </c>
      <c r="H11" s="30"/>
    </row>
    <row r="12" spans="1:8" ht="12.75" customHeight="1" x14ac:dyDescent="0.35">
      <c r="A12" s="28" t="s">
        <v>9</v>
      </c>
      <c r="B12" s="29">
        <v>4185.5970539999998</v>
      </c>
      <c r="C12" s="29">
        <v>4348.7</v>
      </c>
      <c r="D12" s="29">
        <v>3630.179091</v>
      </c>
      <c r="E12" s="29">
        <v>3409.2786470000001</v>
      </c>
      <c r="F12" s="29">
        <v>3373.0656130000002</v>
      </c>
      <c r="G12" s="29">
        <f t="shared" si="0"/>
        <v>-812.53144099999963</v>
      </c>
      <c r="H12" s="30"/>
    </row>
    <row r="13" spans="1:8" ht="12.75" customHeight="1" x14ac:dyDescent="0.35">
      <c r="A13" s="31" t="s">
        <v>10</v>
      </c>
      <c r="B13" s="32">
        <v>3694.1256960000001</v>
      </c>
      <c r="C13" s="32">
        <v>3973.8</v>
      </c>
      <c r="D13" s="32">
        <v>3745.6904450000002</v>
      </c>
      <c r="E13" s="32">
        <v>4043.4223750000001</v>
      </c>
      <c r="F13" s="32">
        <v>5076.1450320000004</v>
      </c>
      <c r="G13" s="32">
        <f t="shared" si="0"/>
        <v>1382.0193360000003</v>
      </c>
      <c r="H13" s="30"/>
    </row>
    <row r="14" spans="1:8" ht="30" customHeight="1" x14ac:dyDescent="0.35">
      <c r="A14" s="57" t="s">
        <v>4</v>
      </c>
      <c r="B14" s="57"/>
      <c r="C14" s="57"/>
      <c r="D14" s="57"/>
      <c r="E14" s="58"/>
      <c r="F14" s="58"/>
      <c r="G14" s="58"/>
    </row>
    <row r="15" spans="1:8" ht="103.5" customHeight="1" x14ac:dyDescent="0.35">
      <c r="A15" s="59" t="s">
        <v>67</v>
      </c>
      <c r="B15" s="59"/>
      <c r="C15" s="59"/>
      <c r="D15" s="59"/>
      <c r="E15" s="59"/>
      <c r="F15" s="59"/>
      <c r="G15" s="59"/>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zoomScaleNormal="100" workbookViewId="0">
      <selection sqref="A1:F1"/>
    </sheetView>
  </sheetViews>
  <sheetFormatPr defaultColWidth="9.36328125" defaultRowHeight="12.5" x14ac:dyDescent="0.25"/>
  <cols>
    <col min="1" max="1" width="36.453125" style="23" customWidth="1"/>
    <col min="2" max="3" width="10.6328125" style="23" customWidth="1"/>
    <col min="4" max="4" width="9.36328125" style="23"/>
    <col min="5" max="5" width="9.6328125" style="23" customWidth="1"/>
    <col min="6" max="6" width="11.36328125" style="23" customWidth="1"/>
    <col min="7" max="16384" width="9.36328125" style="23"/>
  </cols>
  <sheetData>
    <row r="1" spans="1:12" ht="25.5" customHeight="1" x14ac:dyDescent="0.3">
      <c r="A1" s="62" t="s">
        <v>49</v>
      </c>
      <c r="B1" s="62"/>
      <c r="C1" s="62"/>
      <c r="D1" s="62"/>
      <c r="E1" s="62"/>
      <c r="F1" s="62"/>
    </row>
    <row r="2" spans="1:12" ht="13" x14ac:dyDescent="0.3">
      <c r="A2" s="63" t="s">
        <v>60</v>
      </c>
      <c r="B2" s="63"/>
      <c r="C2" s="63"/>
      <c r="D2" s="63"/>
      <c r="E2" s="63"/>
      <c r="F2" s="63"/>
    </row>
    <row r="3" spans="1:12" x14ac:dyDescent="0.25">
      <c r="A3" s="64" t="s">
        <v>29</v>
      </c>
      <c r="B3" s="64"/>
      <c r="C3" s="64"/>
      <c r="D3" s="64"/>
      <c r="E3" s="64"/>
      <c r="F3" s="64"/>
    </row>
    <row r="4" spans="1:12" ht="63.75" customHeight="1" x14ac:dyDescent="0.3">
      <c r="A4" s="3"/>
      <c r="B4" s="8" t="s">
        <v>62</v>
      </c>
      <c r="C4" s="8" t="s">
        <v>63</v>
      </c>
      <c r="D4" s="8" t="s">
        <v>11</v>
      </c>
      <c r="E4" s="9" t="s">
        <v>57</v>
      </c>
      <c r="F4" s="9" t="s">
        <v>64</v>
      </c>
      <c r="G4" s="34"/>
      <c r="H4" s="34"/>
      <c r="I4" s="34"/>
      <c r="L4" s="34"/>
    </row>
    <row r="5" spans="1:12" ht="25.5" customHeight="1" x14ac:dyDescent="0.3">
      <c r="A5" s="4" t="s">
        <v>2</v>
      </c>
      <c r="B5" s="45"/>
      <c r="C5" s="6"/>
      <c r="D5" s="6"/>
      <c r="E5" s="6"/>
      <c r="F5" s="6"/>
      <c r="G5" s="34"/>
      <c r="H5" s="34"/>
      <c r="I5" s="34"/>
      <c r="L5" s="34"/>
    </row>
    <row r="6" spans="1:12" x14ac:dyDescent="0.25">
      <c r="A6" s="2" t="s">
        <v>32</v>
      </c>
      <c r="B6" s="46">
        <v>42080.674485000003</v>
      </c>
      <c r="C6" s="41">
        <v>48187.985761999997</v>
      </c>
      <c r="D6" s="10">
        <f t="shared" ref="D6:D31" si="0">(C6-B6)</f>
        <v>6107.3112769999934</v>
      </c>
      <c r="E6" s="18">
        <f t="shared" ref="E6:E22" si="1">(C6-B6)/B6*100</f>
        <v>14.513339797291019</v>
      </c>
      <c r="F6" s="18">
        <f>(C6/C12)*100</f>
        <v>76.53514573088755</v>
      </c>
      <c r="G6" s="34"/>
      <c r="H6" s="34"/>
      <c r="I6" s="34"/>
      <c r="L6" s="34"/>
    </row>
    <row r="7" spans="1:12" x14ac:dyDescent="0.25">
      <c r="A7" s="2" t="s">
        <v>12</v>
      </c>
      <c r="B7" s="46">
        <v>1312.8476109999999</v>
      </c>
      <c r="C7" s="41">
        <v>868.60259399999995</v>
      </c>
      <c r="D7" s="10">
        <f t="shared" si="0"/>
        <v>-444.24501699999996</v>
      </c>
      <c r="E7" s="18">
        <f t="shared" si="1"/>
        <v>-33.83827744193534</v>
      </c>
      <c r="F7" s="18">
        <f>(C7/C12)*100</f>
        <v>1.3795684767226886</v>
      </c>
      <c r="H7" s="34"/>
      <c r="I7" s="34"/>
    </row>
    <row r="8" spans="1:12" x14ac:dyDescent="0.25">
      <c r="A8" s="2" t="s">
        <v>13</v>
      </c>
      <c r="B8" s="46">
        <v>1792.410981</v>
      </c>
      <c r="C8" s="41">
        <v>1885.4628949999999</v>
      </c>
      <c r="D8" s="10">
        <f t="shared" si="0"/>
        <v>93.051913999999897</v>
      </c>
      <c r="E8" s="18">
        <f t="shared" si="1"/>
        <v>5.1914385141785679</v>
      </c>
      <c r="F8" s="18">
        <f>(C8/C12)*100</f>
        <v>2.9946090328764323</v>
      </c>
      <c r="H8" s="34"/>
      <c r="I8" s="34"/>
    </row>
    <row r="9" spans="1:12" x14ac:dyDescent="0.25">
      <c r="A9" s="2" t="s">
        <v>14</v>
      </c>
      <c r="B9" s="46">
        <v>252.22963999999999</v>
      </c>
      <c r="C9" s="41">
        <v>281.22279200000003</v>
      </c>
      <c r="D9" s="10">
        <f t="shared" si="0"/>
        <v>28.993152000000038</v>
      </c>
      <c r="E9" s="18">
        <f t="shared" si="1"/>
        <v>11.494744233865632</v>
      </c>
      <c r="F9" s="18">
        <f>(C9/C12)*100</f>
        <v>0.44665546874839468</v>
      </c>
      <c r="H9" s="34"/>
      <c r="I9" s="34"/>
    </row>
    <row r="10" spans="1:12" x14ac:dyDescent="0.25">
      <c r="A10" s="2" t="s">
        <v>26</v>
      </c>
      <c r="B10" s="46">
        <v>8851.2156689999993</v>
      </c>
      <c r="C10" s="41">
        <v>7807.9753209999999</v>
      </c>
      <c r="D10" s="10">
        <f t="shared" si="0"/>
        <v>-1043.2403479999994</v>
      </c>
      <c r="E10" s="18">
        <f t="shared" si="1"/>
        <v>-11.786407506189073</v>
      </c>
      <c r="F10" s="18">
        <f>(C10/C12)*100</f>
        <v>12.40111035160035</v>
      </c>
      <c r="H10" s="34"/>
      <c r="I10" s="34"/>
    </row>
    <row r="11" spans="1:12" x14ac:dyDescent="0.25">
      <c r="A11" s="2" t="s">
        <v>27</v>
      </c>
      <c r="B11" s="46">
        <v>3201.704729</v>
      </c>
      <c r="C11" s="41">
        <v>3930.6556559999999</v>
      </c>
      <c r="D11" s="10">
        <f t="shared" si="0"/>
        <v>728.95092699999987</v>
      </c>
      <c r="E11" s="18">
        <f t="shared" si="1"/>
        <v>22.767587541643035</v>
      </c>
      <c r="F11" s="18">
        <f>(C11/C12)*100</f>
        <v>6.2429109391645916</v>
      </c>
      <c r="H11" s="34"/>
      <c r="I11" s="34"/>
    </row>
    <row r="12" spans="1:12" ht="13" x14ac:dyDescent="0.3">
      <c r="A12" s="7" t="s">
        <v>37</v>
      </c>
      <c r="B12" s="47">
        <v>57491.083115000001</v>
      </c>
      <c r="C12" s="42">
        <v>62961.905019999998</v>
      </c>
      <c r="D12" s="11">
        <f t="shared" si="0"/>
        <v>5470.8219049999971</v>
      </c>
      <c r="E12" s="19">
        <f t="shared" si="1"/>
        <v>9.5159485759846554</v>
      </c>
      <c r="F12" s="20">
        <f>SUM(F6:F11)</f>
        <v>99.999999999999986</v>
      </c>
      <c r="H12" s="34"/>
      <c r="I12" s="34"/>
    </row>
    <row r="13" spans="1:12" ht="25.5" customHeight="1" x14ac:dyDescent="0.3">
      <c r="A13" s="7" t="s">
        <v>15</v>
      </c>
      <c r="B13" s="48"/>
      <c r="C13" s="5"/>
      <c r="D13" s="13"/>
      <c r="E13" s="15"/>
      <c r="F13" s="14"/>
      <c r="H13" s="34"/>
      <c r="I13" s="34"/>
    </row>
    <row r="14" spans="1:12" x14ac:dyDescent="0.25">
      <c r="A14" s="2" t="s">
        <v>16</v>
      </c>
      <c r="B14" s="46">
        <v>13978.445267999999</v>
      </c>
      <c r="C14" s="41">
        <v>10637.406319</v>
      </c>
      <c r="D14" s="10">
        <f t="shared" si="0"/>
        <v>-3341.0389489999998</v>
      </c>
      <c r="E14" s="18">
        <f t="shared" si="1"/>
        <v>-23.901363026748303</v>
      </c>
      <c r="F14" s="18">
        <f>(C14/C22)*100</f>
        <v>19.251593310067381</v>
      </c>
      <c r="H14" s="34"/>
      <c r="I14" s="34"/>
    </row>
    <row r="15" spans="1:12" x14ac:dyDescent="0.25">
      <c r="A15" s="2" t="s">
        <v>17</v>
      </c>
      <c r="B15" s="46">
        <v>15640.834206</v>
      </c>
      <c r="C15" s="41">
        <v>19672.004475999998</v>
      </c>
      <c r="D15" s="10">
        <f t="shared" si="0"/>
        <v>4031.1702699999987</v>
      </c>
      <c r="E15" s="18">
        <f t="shared" si="1"/>
        <v>25.773371272317409</v>
      </c>
      <c r="F15" s="18">
        <f>(C15/C22)*100</f>
        <v>35.602422095067581</v>
      </c>
      <c r="H15" s="34"/>
      <c r="I15" s="34"/>
    </row>
    <row r="16" spans="1:12" x14ac:dyDescent="0.25">
      <c r="A16" s="2" t="s">
        <v>18</v>
      </c>
      <c r="B16" s="46">
        <v>2843.8913550000002</v>
      </c>
      <c r="C16" s="41">
        <v>3045.1294010000001</v>
      </c>
      <c r="D16" s="10">
        <f t="shared" si="0"/>
        <v>201.23804599999994</v>
      </c>
      <c r="E16" s="18">
        <f t="shared" si="1"/>
        <v>7.0761509804582516</v>
      </c>
      <c r="F16" s="18">
        <f>(C16/C22)*100</f>
        <v>5.5110795852434977</v>
      </c>
      <c r="H16" s="34"/>
      <c r="I16" s="34"/>
    </row>
    <row r="17" spans="1:9" x14ac:dyDescent="0.25">
      <c r="A17" s="2" t="s">
        <v>19</v>
      </c>
      <c r="B17" s="46">
        <v>2485.8954399999998</v>
      </c>
      <c r="C17" s="41">
        <v>2664.1413250000001</v>
      </c>
      <c r="D17" s="10">
        <f t="shared" si="0"/>
        <v>178.24588500000027</v>
      </c>
      <c r="E17" s="18">
        <f t="shared" si="1"/>
        <v>7.1702889080483718</v>
      </c>
      <c r="F17" s="18">
        <f>(C17/C22)*100</f>
        <v>4.8215668153837727</v>
      </c>
      <c r="H17" s="34"/>
      <c r="I17" s="34"/>
    </row>
    <row r="18" spans="1:9" x14ac:dyDescent="0.25">
      <c r="A18" s="2" t="s">
        <v>20</v>
      </c>
      <c r="B18" s="46">
        <v>964.62731099999996</v>
      </c>
      <c r="C18" s="41">
        <v>1123.3526019999999</v>
      </c>
      <c r="D18" s="10">
        <f t="shared" si="0"/>
        <v>158.72529099999997</v>
      </c>
      <c r="E18" s="18">
        <f t="shared" si="1"/>
        <v>16.454571541775472</v>
      </c>
      <c r="F18" s="18">
        <f>(C18/C22)*100</f>
        <v>2.0330451605371249</v>
      </c>
      <c r="H18" s="34"/>
      <c r="I18" s="34"/>
    </row>
    <row r="19" spans="1:9" x14ac:dyDescent="0.25">
      <c r="A19" s="2" t="s">
        <v>21</v>
      </c>
      <c r="B19" s="46">
        <v>829.53351599999996</v>
      </c>
      <c r="C19" s="41">
        <v>1037.1564599999999</v>
      </c>
      <c r="D19" s="10">
        <f t="shared" si="0"/>
        <v>207.62294399999996</v>
      </c>
      <c r="E19" s="18">
        <f t="shared" si="1"/>
        <v>25.028879484117191</v>
      </c>
      <c r="F19" s="18">
        <f>(C19/C22)*100</f>
        <v>1.8770472583307516</v>
      </c>
      <c r="H19" s="34"/>
      <c r="I19" s="34"/>
    </row>
    <row r="20" spans="1:9" x14ac:dyDescent="0.25">
      <c r="A20" s="2" t="s">
        <v>26</v>
      </c>
      <c r="B20" s="46">
        <v>6362.1941919999999</v>
      </c>
      <c r="C20" s="41">
        <v>5094.5511230000002</v>
      </c>
      <c r="D20" s="10">
        <f t="shared" si="0"/>
        <v>-1267.6430689999997</v>
      </c>
      <c r="E20" s="18">
        <f t="shared" si="1"/>
        <v>-19.924620826474762</v>
      </c>
      <c r="F20" s="18">
        <f>(C20/C22)*100</f>
        <v>9.2201259758368597</v>
      </c>
      <c r="H20" s="34"/>
      <c r="I20" s="34"/>
    </row>
    <row r="21" spans="1:9" x14ac:dyDescent="0.25">
      <c r="A21" s="2" t="s">
        <v>38</v>
      </c>
      <c r="B21" s="46">
        <v>9674.0599440000005</v>
      </c>
      <c r="C21" s="41">
        <v>11980.938505</v>
      </c>
      <c r="D21" s="10">
        <f t="shared" si="0"/>
        <v>2306.8785609999995</v>
      </c>
      <c r="E21" s="18">
        <f t="shared" si="1"/>
        <v>23.846023017779221</v>
      </c>
      <c r="F21" s="18">
        <f>(C21/C22)*100</f>
        <v>21.683119799533028</v>
      </c>
      <c r="H21" s="34"/>
      <c r="I21" s="34"/>
    </row>
    <row r="22" spans="1:9" ht="13" x14ac:dyDescent="0.3">
      <c r="A22" s="7" t="s">
        <v>22</v>
      </c>
      <c r="B22" s="47">
        <v>52779.481231999998</v>
      </c>
      <c r="C22" s="42">
        <v>55254.680210999999</v>
      </c>
      <c r="D22" s="11">
        <f t="shared" si="0"/>
        <v>2475.1989790000007</v>
      </c>
      <c r="E22" s="19">
        <f t="shared" si="1"/>
        <v>4.6896993324354561</v>
      </c>
      <c r="F22" s="20">
        <f>SUM(F14:F21)</f>
        <v>100</v>
      </c>
      <c r="H22" s="34"/>
      <c r="I22" s="34"/>
    </row>
    <row r="23" spans="1:9" ht="25.5" customHeight="1" x14ac:dyDescent="0.3">
      <c r="A23" s="7" t="s">
        <v>25</v>
      </c>
      <c r="B23" s="48"/>
      <c r="C23" s="5"/>
      <c r="D23" s="13"/>
      <c r="E23" s="15"/>
      <c r="F23" s="14"/>
      <c r="H23" s="34"/>
      <c r="I23" s="34"/>
    </row>
    <row r="24" spans="1:9" ht="13" x14ac:dyDescent="0.3">
      <c r="A24" s="1" t="s">
        <v>23</v>
      </c>
      <c r="B24" s="49">
        <f>(B12-B22)</f>
        <v>4711.601883000003</v>
      </c>
      <c r="C24" s="11">
        <f>(C12-C22)</f>
        <v>7707.2248089999994</v>
      </c>
      <c r="D24" s="10">
        <f t="shared" si="0"/>
        <v>2995.6229259999964</v>
      </c>
      <c r="E24" s="18">
        <f t="shared" ref="E24" si="2">(C24-B24)/B24*100</f>
        <v>63.579712386323337</v>
      </c>
      <c r="F24" s="17" t="s">
        <v>31</v>
      </c>
      <c r="H24" s="34"/>
      <c r="I24" s="34"/>
    </row>
    <row r="25" spans="1:9" ht="13" x14ac:dyDescent="0.3">
      <c r="A25" s="1" t="s">
        <v>39</v>
      </c>
      <c r="B25" s="49">
        <f>(B24/B12)*100</f>
        <v>8.195361137265996</v>
      </c>
      <c r="C25" s="11">
        <f>(C24/C12)*100</f>
        <v>12.241092143815822</v>
      </c>
      <c r="D25" s="11">
        <f t="shared" si="0"/>
        <v>4.0457310065498255</v>
      </c>
      <c r="E25" s="17" t="s">
        <v>31</v>
      </c>
      <c r="F25" s="17" t="s">
        <v>31</v>
      </c>
      <c r="H25" s="34"/>
      <c r="I25" s="34"/>
    </row>
    <row r="26" spans="1:9" x14ac:dyDescent="0.25">
      <c r="A26" s="35" t="s">
        <v>40</v>
      </c>
      <c r="B26" s="50">
        <v>-1576.778161</v>
      </c>
      <c r="C26" s="10">
        <v>-576.67791199999999</v>
      </c>
      <c r="D26" s="10">
        <f t="shared" si="0"/>
        <v>1000.100249</v>
      </c>
      <c r="E26" s="18">
        <f t="shared" ref="E26:E30" si="3">(C26-B26)/B26*100</f>
        <v>-63.426820191734002</v>
      </c>
      <c r="F26" s="16" t="s">
        <v>31</v>
      </c>
      <c r="H26" s="34"/>
      <c r="I26" s="34"/>
    </row>
    <row r="27" spans="1:9" ht="13" x14ac:dyDescent="0.3">
      <c r="A27" s="36" t="s">
        <v>24</v>
      </c>
      <c r="B27" s="49">
        <f>SUM(B24,B26)</f>
        <v>3134.8237220000028</v>
      </c>
      <c r="C27" s="11">
        <f>SUM(C24,C26)</f>
        <v>7130.5468969999993</v>
      </c>
      <c r="D27" s="10">
        <f t="shared" si="0"/>
        <v>3995.7231749999964</v>
      </c>
      <c r="E27" s="18">
        <f t="shared" si="3"/>
        <v>127.46245177865197</v>
      </c>
      <c r="F27" s="17" t="s">
        <v>31</v>
      </c>
      <c r="H27" s="34"/>
      <c r="I27" s="34"/>
    </row>
    <row r="28" spans="1:9" x14ac:dyDescent="0.25">
      <c r="A28" s="35" t="s">
        <v>33</v>
      </c>
      <c r="B28" s="50">
        <v>-908.26065100000005</v>
      </c>
      <c r="C28" s="10">
        <v>-1678.5259349999999</v>
      </c>
      <c r="D28" s="10">
        <f t="shared" si="0"/>
        <v>-770.26528399999984</v>
      </c>
      <c r="E28" s="18">
        <f t="shared" si="3"/>
        <v>84.806633773238275</v>
      </c>
      <c r="F28" s="16" t="s">
        <v>31</v>
      </c>
      <c r="H28" s="34"/>
      <c r="I28" s="34"/>
    </row>
    <row r="29" spans="1:9" x14ac:dyDescent="0.25">
      <c r="A29" s="35" t="s">
        <v>34</v>
      </c>
      <c r="B29" s="50">
        <v>0</v>
      </c>
      <c r="C29" s="10">
        <v>0</v>
      </c>
      <c r="D29" s="10">
        <f t="shared" si="0"/>
        <v>0</v>
      </c>
      <c r="E29" s="18">
        <v>0</v>
      </c>
      <c r="F29" s="16" t="s">
        <v>31</v>
      </c>
      <c r="H29" s="34"/>
      <c r="I29" s="34"/>
    </row>
    <row r="30" spans="1:9" ht="13" x14ac:dyDescent="0.3">
      <c r="A30" s="37" t="s">
        <v>0</v>
      </c>
      <c r="B30" s="49">
        <f>SUM(B27:B29)</f>
        <v>2226.5630710000028</v>
      </c>
      <c r="C30" s="11">
        <f>SUM(C27:C29)</f>
        <v>5452.0209619999996</v>
      </c>
      <c r="D30" s="10">
        <f t="shared" si="0"/>
        <v>3225.4578909999968</v>
      </c>
      <c r="E30" s="18">
        <f t="shared" si="3"/>
        <v>144.8626330423852</v>
      </c>
      <c r="F30" s="17" t="s">
        <v>31</v>
      </c>
      <c r="H30" s="34"/>
      <c r="I30" s="34"/>
    </row>
    <row r="31" spans="1:9" ht="13" x14ac:dyDescent="0.3">
      <c r="A31" s="38" t="s">
        <v>41</v>
      </c>
      <c r="B31" s="51">
        <f>(B30/B12)*100</f>
        <v>3.8728841941387433</v>
      </c>
      <c r="C31" s="12">
        <f>(C30/C12)*100</f>
        <v>8.6592376140273259</v>
      </c>
      <c r="D31" s="11">
        <f t="shared" si="0"/>
        <v>4.7863534198885826</v>
      </c>
      <c r="E31" s="17" t="s">
        <v>31</v>
      </c>
      <c r="F31" s="17" t="s">
        <v>31</v>
      </c>
      <c r="H31" s="34"/>
      <c r="I31" s="34"/>
    </row>
    <row r="32" spans="1:9" ht="25.5" customHeight="1" x14ac:dyDescent="0.25">
      <c r="A32" s="65" t="s">
        <v>4</v>
      </c>
      <c r="B32" s="65"/>
      <c r="C32" s="65"/>
      <c r="D32" s="65"/>
      <c r="E32" s="65"/>
      <c r="F32" s="65"/>
    </row>
    <row r="33" spans="1:6" ht="63.75" customHeight="1" x14ac:dyDescent="0.25">
      <c r="A33" s="61" t="s">
        <v>28</v>
      </c>
      <c r="B33" s="61"/>
      <c r="C33" s="61"/>
      <c r="D33" s="61"/>
      <c r="E33" s="61"/>
      <c r="F33" s="61"/>
    </row>
    <row r="34" spans="1:6" ht="51" customHeight="1" x14ac:dyDescent="0.25">
      <c r="A34" s="61" t="s">
        <v>30</v>
      </c>
      <c r="B34" s="61"/>
      <c r="C34" s="61"/>
      <c r="D34" s="61"/>
      <c r="E34" s="61"/>
      <c r="F34" s="61"/>
    </row>
    <row r="35" spans="1:6" ht="89.25" customHeight="1" x14ac:dyDescent="0.25">
      <c r="A35" s="66" t="s">
        <v>46</v>
      </c>
      <c r="B35" s="66"/>
      <c r="C35" s="66"/>
      <c r="D35" s="66"/>
      <c r="E35" s="66"/>
      <c r="F35" s="66"/>
    </row>
    <row r="36" spans="1:6" ht="51" customHeight="1" x14ac:dyDescent="0.25">
      <c r="A36" s="66" t="s">
        <v>42</v>
      </c>
      <c r="B36" s="66"/>
      <c r="C36" s="66"/>
      <c r="D36" s="66"/>
      <c r="E36" s="66"/>
      <c r="F36" s="66"/>
    </row>
    <row r="37" spans="1:6" ht="25.5" customHeight="1" x14ac:dyDescent="0.25">
      <c r="A37" s="66" t="s">
        <v>43</v>
      </c>
      <c r="B37" s="66"/>
      <c r="C37" s="66"/>
      <c r="D37" s="66"/>
      <c r="E37" s="66"/>
      <c r="F37" s="66"/>
    </row>
    <row r="38" spans="1:6" ht="51" customHeight="1" x14ac:dyDescent="0.25">
      <c r="A38" s="66" t="s">
        <v>44</v>
      </c>
      <c r="B38" s="67"/>
      <c r="C38" s="67"/>
      <c r="D38" s="67"/>
      <c r="E38" s="67"/>
      <c r="F38" s="67"/>
    </row>
    <row r="39" spans="1:6" ht="38.25" customHeight="1" x14ac:dyDescent="0.25">
      <c r="A39" s="66" t="s">
        <v>45</v>
      </c>
      <c r="B39" s="66"/>
      <c r="C39" s="66"/>
      <c r="D39" s="66"/>
      <c r="E39" s="66"/>
      <c r="F39" s="66"/>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zoomScaleNormal="100" workbookViewId="0">
      <selection sqref="A1:F1"/>
    </sheetView>
  </sheetViews>
  <sheetFormatPr defaultColWidth="9.36328125" defaultRowHeight="12.5" x14ac:dyDescent="0.25"/>
  <cols>
    <col min="1" max="1" width="39.36328125" style="23" customWidth="1"/>
    <col min="2" max="2" width="9.36328125" style="23"/>
    <col min="3" max="3" width="10.6328125" style="23" customWidth="1"/>
    <col min="4" max="4" width="9.36328125" style="23"/>
    <col min="5" max="5" width="9.6328125" style="23" customWidth="1"/>
    <col min="6" max="6" width="11.90625" style="23" customWidth="1"/>
    <col min="7" max="16384" width="9.36328125" style="23"/>
  </cols>
  <sheetData>
    <row r="1" spans="1:6" ht="25.5" customHeight="1" x14ac:dyDescent="0.3">
      <c r="A1" s="62" t="s">
        <v>48</v>
      </c>
      <c r="B1" s="62"/>
      <c r="C1" s="62"/>
      <c r="D1" s="62"/>
      <c r="E1" s="62"/>
      <c r="F1" s="62"/>
    </row>
    <row r="2" spans="1:6" ht="13" x14ac:dyDescent="0.3">
      <c r="A2" s="63" t="s">
        <v>60</v>
      </c>
      <c r="B2" s="63"/>
      <c r="C2" s="63"/>
      <c r="D2" s="63"/>
      <c r="E2" s="63"/>
      <c r="F2" s="63"/>
    </row>
    <row r="3" spans="1:6" x14ac:dyDescent="0.25">
      <c r="A3" s="64" t="s">
        <v>29</v>
      </c>
      <c r="B3" s="64"/>
      <c r="C3" s="64"/>
      <c r="D3" s="64"/>
      <c r="E3" s="64"/>
      <c r="F3" s="64"/>
    </row>
    <row r="4" spans="1:6" ht="63.75" customHeight="1" x14ac:dyDescent="0.3">
      <c r="A4" s="3"/>
      <c r="B4" s="8" t="s">
        <v>62</v>
      </c>
      <c r="C4" s="8" t="s">
        <v>63</v>
      </c>
      <c r="D4" s="8" t="s">
        <v>11</v>
      </c>
      <c r="E4" s="9" t="s">
        <v>57</v>
      </c>
      <c r="F4" s="9" t="s">
        <v>64</v>
      </c>
    </row>
    <row r="5" spans="1:6" ht="25.5" customHeight="1" x14ac:dyDescent="0.3">
      <c r="A5" s="4" t="s">
        <v>2</v>
      </c>
      <c r="B5" s="6"/>
      <c r="C5" s="6"/>
      <c r="D5" s="6"/>
      <c r="E5" s="6"/>
      <c r="F5" s="6"/>
    </row>
    <row r="6" spans="1:6" x14ac:dyDescent="0.25">
      <c r="A6" s="2" t="s">
        <v>32</v>
      </c>
      <c r="B6" s="46">
        <v>32120.182622</v>
      </c>
      <c r="C6" s="41">
        <v>34291.974885000003</v>
      </c>
      <c r="D6" s="10">
        <f t="shared" ref="D6:D31" si="0">(C6-B6)</f>
        <v>2171.792263000003</v>
      </c>
      <c r="E6" s="18">
        <f t="shared" ref="E6:E22" si="1">(C6-B6)/B6*100</f>
        <v>6.7614567717696676</v>
      </c>
      <c r="F6" s="18">
        <f>(C6/C12)*100</f>
        <v>73.6606934239813</v>
      </c>
    </row>
    <row r="7" spans="1:6" x14ac:dyDescent="0.25">
      <c r="A7" s="2" t="s">
        <v>12</v>
      </c>
      <c r="B7" s="46">
        <v>344.48328500000002</v>
      </c>
      <c r="C7" s="41">
        <v>276.29779500000001</v>
      </c>
      <c r="D7" s="10">
        <f t="shared" si="0"/>
        <v>-68.185490000000016</v>
      </c>
      <c r="E7" s="18">
        <f t="shared" si="1"/>
        <v>-19.793555440578199</v>
      </c>
      <c r="F7" s="18">
        <f>(C7/C12)*100</f>
        <v>0.59350000224453492</v>
      </c>
    </row>
    <row r="8" spans="1:6" x14ac:dyDescent="0.25">
      <c r="A8" s="2" t="s">
        <v>13</v>
      </c>
      <c r="B8" s="46">
        <v>1442.384131</v>
      </c>
      <c r="C8" s="41">
        <v>1525.364918</v>
      </c>
      <c r="D8" s="10">
        <f t="shared" si="0"/>
        <v>82.980786999999964</v>
      </c>
      <c r="E8" s="18">
        <f t="shared" si="1"/>
        <v>5.7530296691817915</v>
      </c>
      <c r="F8" s="18">
        <f>(C8/C12)*100</f>
        <v>3.2765519618306564</v>
      </c>
    </row>
    <row r="9" spans="1:6" x14ac:dyDescent="0.25">
      <c r="A9" s="2" t="s">
        <v>14</v>
      </c>
      <c r="B9" s="46">
        <v>217.89715799999999</v>
      </c>
      <c r="C9" s="41">
        <v>236.64903899999999</v>
      </c>
      <c r="D9" s="10">
        <f t="shared" si="0"/>
        <v>18.751880999999997</v>
      </c>
      <c r="E9" s="18">
        <f t="shared" si="1"/>
        <v>8.6058401000347136</v>
      </c>
      <c r="F9" s="18">
        <f>(C9/C12)*100</f>
        <v>0.50833270376865292</v>
      </c>
    </row>
    <row r="10" spans="1:6" x14ac:dyDescent="0.25">
      <c r="A10" s="2" t="s">
        <v>26</v>
      </c>
      <c r="B10" s="46">
        <v>8469.1505739999993</v>
      </c>
      <c r="C10" s="41">
        <v>7352.0830500000002</v>
      </c>
      <c r="D10" s="10">
        <f t="shared" si="0"/>
        <v>-1117.0675239999991</v>
      </c>
      <c r="E10" s="18">
        <f t="shared" si="1"/>
        <v>-13.189841345239014</v>
      </c>
      <c r="F10" s="18">
        <f>(C10/C12)*100</f>
        <v>15.79260271214617</v>
      </c>
    </row>
    <row r="11" spans="1:6" x14ac:dyDescent="0.25">
      <c r="A11" s="2" t="s">
        <v>27</v>
      </c>
      <c r="B11" s="46">
        <v>2496.2630509999999</v>
      </c>
      <c r="C11" s="41">
        <v>2871.5972809999998</v>
      </c>
      <c r="D11" s="10">
        <f t="shared" si="0"/>
        <v>375.33422999999993</v>
      </c>
      <c r="E11" s="18">
        <f t="shared" si="1"/>
        <v>15.03584447358789</v>
      </c>
      <c r="F11" s="18">
        <f>(C11/C12)*100</f>
        <v>6.1683191960286905</v>
      </c>
    </row>
    <row r="12" spans="1:6" ht="13" x14ac:dyDescent="0.3">
      <c r="A12" s="7" t="s">
        <v>37</v>
      </c>
      <c r="B12" s="47">
        <v>45090.360821000002</v>
      </c>
      <c r="C12" s="42">
        <v>46553.966968000001</v>
      </c>
      <c r="D12" s="11">
        <f t="shared" si="0"/>
        <v>1463.6061469999986</v>
      </c>
      <c r="E12" s="19">
        <f t="shared" si="1"/>
        <v>3.2459401973078714</v>
      </c>
      <c r="F12" s="20">
        <f>SUM(F6:F11)</f>
        <v>100.00000000000001</v>
      </c>
    </row>
    <row r="13" spans="1:6" ht="25.5" customHeight="1" x14ac:dyDescent="0.3">
      <c r="A13" s="7" t="s">
        <v>15</v>
      </c>
      <c r="B13" s="48"/>
      <c r="C13" s="5"/>
      <c r="D13" s="13"/>
      <c r="E13" s="15"/>
      <c r="F13" s="14"/>
    </row>
    <row r="14" spans="1:6" x14ac:dyDescent="0.25">
      <c r="A14" s="2" t="s">
        <v>16</v>
      </c>
      <c r="B14" s="46">
        <v>9792.8482139999996</v>
      </c>
      <c r="C14" s="41">
        <v>7264.340706</v>
      </c>
      <c r="D14" s="10">
        <f t="shared" si="0"/>
        <v>-2528.5075079999997</v>
      </c>
      <c r="E14" s="18">
        <f t="shared" si="1"/>
        <v>-25.819939743222083</v>
      </c>
      <c r="F14" s="18">
        <f>(C14/C22)*100</f>
        <v>17.69947513894142</v>
      </c>
    </row>
    <row r="15" spans="1:6" x14ac:dyDescent="0.25">
      <c r="A15" s="2" t="s">
        <v>17</v>
      </c>
      <c r="B15" s="46">
        <v>11946.70851</v>
      </c>
      <c r="C15" s="41">
        <v>14595.859444</v>
      </c>
      <c r="D15" s="10">
        <f t="shared" si="0"/>
        <v>2649.1509339999993</v>
      </c>
      <c r="E15" s="18">
        <f t="shared" si="1"/>
        <v>22.174734838324095</v>
      </c>
      <c r="F15" s="18">
        <f>(C15/C22)*100</f>
        <v>35.562628711396414</v>
      </c>
    </row>
    <row r="16" spans="1:6" x14ac:dyDescent="0.25">
      <c r="A16" s="2" t="s">
        <v>18</v>
      </c>
      <c r="B16" s="46">
        <v>2222.8792189999999</v>
      </c>
      <c r="C16" s="41">
        <v>2328.8831759999998</v>
      </c>
      <c r="D16" s="10">
        <f t="shared" si="0"/>
        <v>106.0039569999999</v>
      </c>
      <c r="E16" s="18">
        <f t="shared" si="1"/>
        <v>4.7687681856006368</v>
      </c>
      <c r="F16" s="18">
        <f>(C16/C22)*100</f>
        <v>5.6742946873437754</v>
      </c>
    </row>
    <row r="17" spans="1:6" x14ac:dyDescent="0.25">
      <c r="A17" s="2" t="s">
        <v>19</v>
      </c>
      <c r="B17" s="46">
        <v>1816.3541640000001</v>
      </c>
      <c r="C17" s="41">
        <v>1935.041138</v>
      </c>
      <c r="D17" s="10">
        <f t="shared" si="0"/>
        <v>118.68697399999996</v>
      </c>
      <c r="E17" s="18">
        <f t="shared" si="1"/>
        <v>6.5343519646314947</v>
      </c>
      <c r="F17" s="18">
        <f>(C17/C22)*100</f>
        <v>4.7147034949189113</v>
      </c>
    </row>
    <row r="18" spans="1:6" x14ac:dyDescent="0.25">
      <c r="A18" s="2" t="s">
        <v>20</v>
      </c>
      <c r="B18" s="46">
        <v>739.86693300000002</v>
      </c>
      <c r="C18" s="41">
        <v>837.01925600000004</v>
      </c>
      <c r="D18" s="10">
        <f t="shared" si="0"/>
        <v>97.152323000000024</v>
      </c>
      <c r="E18" s="18">
        <f t="shared" si="1"/>
        <v>13.13105352689144</v>
      </c>
      <c r="F18" s="18">
        <f>(C18/C22)*100</f>
        <v>2.0393869329601957</v>
      </c>
    </row>
    <row r="19" spans="1:6" x14ac:dyDescent="0.25">
      <c r="A19" s="2" t="s">
        <v>21</v>
      </c>
      <c r="B19" s="46">
        <v>646.95930099999998</v>
      </c>
      <c r="C19" s="41">
        <v>789.80071899999996</v>
      </c>
      <c r="D19" s="10">
        <f t="shared" si="0"/>
        <v>142.84141799999998</v>
      </c>
      <c r="E19" s="18">
        <f t="shared" si="1"/>
        <v>22.078887772261886</v>
      </c>
      <c r="F19" s="18">
        <f>(C19/C22)*100</f>
        <v>1.9243395590067134</v>
      </c>
    </row>
    <row r="20" spans="1:6" x14ac:dyDescent="0.25">
      <c r="A20" s="2" t="s">
        <v>26</v>
      </c>
      <c r="B20" s="46">
        <v>6201.254457</v>
      </c>
      <c r="C20" s="41">
        <v>4910.4311319999997</v>
      </c>
      <c r="D20" s="10">
        <f t="shared" si="0"/>
        <v>-1290.8233250000003</v>
      </c>
      <c r="E20" s="18">
        <f t="shared" si="1"/>
        <v>-20.815519407414641</v>
      </c>
      <c r="F20" s="18">
        <f>(C20/C22)*100</f>
        <v>11.964203946344744</v>
      </c>
    </row>
    <row r="21" spans="1:6" x14ac:dyDescent="0.25">
      <c r="A21" s="2" t="s">
        <v>38</v>
      </c>
      <c r="B21" s="46">
        <v>7111.102003</v>
      </c>
      <c r="C21" s="41">
        <v>8381.3143899999995</v>
      </c>
      <c r="D21" s="10">
        <f t="shared" si="0"/>
        <v>1270.2123869999996</v>
      </c>
      <c r="E21" s="18">
        <f t="shared" si="1"/>
        <v>17.862384570832031</v>
      </c>
      <c r="F21" s="18">
        <f>(C21/C22)*100</f>
        <v>20.420967529087829</v>
      </c>
    </row>
    <row r="22" spans="1:6" ht="13" x14ac:dyDescent="0.3">
      <c r="A22" s="7" t="s">
        <v>22</v>
      </c>
      <c r="B22" s="47">
        <v>40477.972801000004</v>
      </c>
      <c r="C22" s="42">
        <v>41042.689960999996</v>
      </c>
      <c r="D22" s="11">
        <f t="shared" si="0"/>
        <v>564.71715999999287</v>
      </c>
      <c r="E22" s="19">
        <f t="shared" si="1"/>
        <v>1.39512213908608</v>
      </c>
      <c r="F22" s="20">
        <f>SUM(F14:F21)</f>
        <v>100</v>
      </c>
    </row>
    <row r="23" spans="1:6" ht="25.5" customHeight="1" x14ac:dyDescent="0.3">
      <c r="A23" s="7" t="s">
        <v>25</v>
      </c>
      <c r="B23" s="48"/>
      <c r="C23" s="5"/>
      <c r="D23" s="13"/>
      <c r="E23" s="15"/>
      <c r="F23" s="14"/>
    </row>
    <row r="24" spans="1:6" ht="13" x14ac:dyDescent="0.3">
      <c r="A24" s="1" t="s">
        <v>23</v>
      </c>
      <c r="B24" s="49">
        <f>(B12-B22)</f>
        <v>4612.3880199999985</v>
      </c>
      <c r="C24" s="11">
        <f>(C12-C22)</f>
        <v>5511.2770070000042</v>
      </c>
      <c r="D24" s="10">
        <f t="shared" si="0"/>
        <v>898.88898700000573</v>
      </c>
      <c r="E24" s="18">
        <f t="shared" ref="E24" si="2">(C24-B24)/B24*100</f>
        <v>19.488581253404739</v>
      </c>
      <c r="F24" s="17" t="s">
        <v>31</v>
      </c>
    </row>
    <row r="25" spans="1:6" ht="13" x14ac:dyDescent="0.3">
      <c r="A25" s="1" t="s">
        <v>39</v>
      </c>
      <c r="B25" s="49">
        <f>(B24/B12)*100</f>
        <v>10.229210713815942</v>
      </c>
      <c r="C25" s="11">
        <f>(C24/C12)*100</f>
        <v>11.83846912721383</v>
      </c>
      <c r="D25" s="11">
        <f t="shared" si="0"/>
        <v>1.6092584133978889</v>
      </c>
      <c r="E25" s="17" t="s">
        <v>31</v>
      </c>
      <c r="F25" s="17" t="s">
        <v>31</v>
      </c>
    </row>
    <row r="26" spans="1:6" x14ac:dyDescent="0.25">
      <c r="A26" s="21" t="s">
        <v>40</v>
      </c>
      <c r="B26" s="50">
        <v>-1216.894587</v>
      </c>
      <c r="C26" s="10">
        <v>-459.27756499999998</v>
      </c>
      <c r="D26" s="10">
        <f t="shared" si="0"/>
        <v>757.61702200000002</v>
      </c>
      <c r="E26" s="18">
        <f t="shared" ref="E26:E30" si="3">(C26-B26)/B26*100</f>
        <v>-62.258229274217328</v>
      </c>
      <c r="F26" s="16" t="s">
        <v>31</v>
      </c>
    </row>
    <row r="27" spans="1:6" ht="13" x14ac:dyDescent="0.3">
      <c r="A27" s="22" t="s">
        <v>24</v>
      </c>
      <c r="B27" s="49">
        <f>SUM(B24,B26)</f>
        <v>3395.4934329999987</v>
      </c>
      <c r="C27" s="11">
        <f>SUM(C24,C26)</f>
        <v>5051.9994420000039</v>
      </c>
      <c r="D27" s="10">
        <f t="shared" si="0"/>
        <v>1656.5060090000052</v>
      </c>
      <c r="E27" s="18">
        <f t="shared" si="3"/>
        <v>48.785428147226398</v>
      </c>
      <c r="F27" s="17" t="s">
        <v>31</v>
      </c>
    </row>
    <row r="28" spans="1:6" x14ac:dyDescent="0.25">
      <c r="A28" s="21" t="s">
        <v>33</v>
      </c>
      <c r="B28" s="50">
        <v>-822.42290300000002</v>
      </c>
      <c r="C28" s="10">
        <v>-1319.6923220000001</v>
      </c>
      <c r="D28" s="10">
        <f t="shared" si="0"/>
        <v>-497.26941900000008</v>
      </c>
      <c r="E28" s="18">
        <f t="shared" si="3"/>
        <v>60.463955610438546</v>
      </c>
      <c r="F28" s="16" t="s">
        <v>31</v>
      </c>
    </row>
    <row r="29" spans="1:6" x14ac:dyDescent="0.25">
      <c r="A29" s="21" t="s">
        <v>34</v>
      </c>
      <c r="B29" s="50">
        <v>0</v>
      </c>
      <c r="C29" s="10">
        <v>0</v>
      </c>
      <c r="D29" s="10">
        <f t="shared" si="0"/>
        <v>0</v>
      </c>
      <c r="E29" s="18">
        <v>0</v>
      </c>
      <c r="F29" s="16" t="s">
        <v>31</v>
      </c>
    </row>
    <row r="30" spans="1:6" ht="13" x14ac:dyDescent="0.3">
      <c r="A30" s="1" t="s">
        <v>0</v>
      </c>
      <c r="B30" s="49">
        <f>SUM(B27:B29)</f>
        <v>2573.0705299999986</v>
      </c>
      <c r="C30" s="11">
        <f>SUM(C27:C29)</f>
        <v>3732.307120000004</v>
      </c>
      <c r="D30" s="10">
        <f t="shared" si="0"/>
        <v>1159.2365900000054</v>
      </c>
      <c r="E30" s="18">
        <f t="shared" si="3"/>
        <v>45.05265504712014</v>
      </c>
      <c r="F30" s="17" t="s">
        <v>31</v>
      </c>
    </row>
    <row r="31" spans="1:6" ht="13" x14ac:dyDescent="0.3">
      <c r="A31" s="7" t="s">
        <v>41</v>
      </c>
      <c r="B31" s="51">
        <f>(B30/B12)*100</f>
        <v>5.7064758035860264</v>
      </c>
      <c r="C31" s="12">
        <f>(C30/C12)*100</f>
        <v>8.0171623667763825</v>
      </c>
      <c r="D31" s="11">
        <f t="shared" si="0"/>
        <v>2.3106865631903561</v>
      </c>
      <c r="E31" s="17" t="s">
        <v>31</v>
      </c>
      <c r="F31" s="17" t="s">
        <v>31</v>
      </c>
    </row>
    <row r="32" spans="1:6" ht="25.5" customHeight="1" x14ac:dyDescent="0.25">
      <c r="A32" s="65" t="s">
        <v>4</v>
      </c>
      <c r="B32" s="65"/>
      <c r="C32" s="65"/>
      <c r="D32" s="65"/>
      <c r="E32" s="65"/>
      <c r="F32" s="65"/>
    </row>
    <row r="33" spans="1:6" ht="63.75" customHeight="1" x14ac:dyDescent="0.25">
      <c r="A33" s="61" t="s">
        <v>28</v>
      </c>
      <c r="B33" s="61"/>
      <c r="C33" s="61"/>
      <c r="D33" s="61"/>
      <c r="E33" s="61"/>
      <c r="F33" s="61"/>
    </row>
    <row r="34" spans="1:6" ht="51" customHeight="1" x14ac:dyDescent="0.25">
      <c r="A34" s="61" t="s">
        <v>30</v>
      </c>
      <c r="B34" s="61"/>
      <c r="C34" s="61"/>
      <c r="D34" s="61"/>
      <c r="E34" s="61"/>
      <c r="F34" s="61"/>
    </row>
    <row r="35" spans="1:6" ht="89.25" customHeight="1" x14ac:dyDescent="0.25">
      <c r="A35" s="66" t="s">
        <v>46</v>
      </c>
      <c r="B35" s="66"/>
      <c r="C35" s="66"/>
      <c r="D35" s="66"/>
      <c r="E35" s="66"/>
      <c r="F35" s="66"/>
    </row>
    <row r="36" spans="1:6" ht="51" customHeight="1" x14ac:dyDescent="0.25">
      <c r="A36" s="66" t="s">
        <v>42</v>
      </c>
      <c r="B36" s="66"/>
      <c r="C36" s="66"/>
      <c r="D36" s="66"/>
      <c r="E36" s="66"/>
      <c r="F36" s="66"/>
    </row>
    <row r="37" spans="1:6" ht="25.5" customHeight="1" x14ac:dyDescent="0.25">
      <c r="A37" s="66" t="s">
        <v>43</v>
      </c>
      <c r="B37" s="66"/>
      <c r="C37" s="66"/>
      <c r="D37" s="66"/>
      <c r="E37" s="66"/>
      <c r="F37" s="66"/>
    </row>
    <row r="38" spans="1:6" ht="51" customHeight="1" x14ac:dyDescent="0.25">
      <c r="A38" s="66" t="s">
        <v>44</v>
      </c>
      <c r="B38" s="67"/>
      <c r="C38" s="67"/>
      <c r="D38" s="67"/>
      <c r="E38" s="67"/>
      <c r="F38" s="67"/>
    </row>
    <row r="39" spans="1:6" ht="38.25" customHeight="1" x14ac:dyDescent="0.25">
      <c r="A39" s="66" t="s">
        <v>45</v>
      </c>
      <c r="B39" s="66"/>
      <c r="C39" s="66"/>
      <c r="D39" s="66"/>
      <c r="E39" s="66"/>
      <c r="F39" s="66"/>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6"/>
  <sheetViews>
    <sheetView zoomScaleNormal="100" workbookViewId="0">
      <selection activeCell="C25" sqref="C25"/>
    </sheetView>
  </sheetViews>
  <sheetFormatPr defaultColWidth="9.36328125" defaultRowHeight="12.5" x14ac:dyDescent="0.25"/>
  <cols>
    <col min="1" max="1" width="40.6328125" style="23" customWidth="1"/>
    <col min="2" max="2" width="9.36328125" style="23"/>
    <col min="3" max="3" width="10.6328125" style="23" customWidth="1"/>
    <col min="4" max="4" width="9.36328125" style="23"/>
    <col min="5" max="5" width="9.6328125" style="23" customWidth="1"/>
    <col min="6" max="6" width="11.36328125" style="23" customWidth="1"/>
    <col min="7" max="16384" width="9.36328125" style="23"/>
  </cols>
  <sheetData>
    <row r="1" spans="1:8" ht="38.25" customHeight="1" x14ac:dyDescent="0.3">
      <c r="A1" s="62" t="s">
        <v>47</v>
      </c>
      <c r="B1" s="62"/>
      <c r="C1" s="62"/>
      <c r="D1" s="62"/>
      <c r="E1" s="62"/>
      <c r="F1" s="62"/>
    </row>
    <row r="2" spans="1:8" ht="13" x14ac:dyDescent="0.3">
      <c r="A2" s="63" t="s">
        <v>61</v>
      </c>
      <c r="B2" s="63"/>
      <c r="C2" s="63"/>
      <c r="D2" s="63"/>
      <c r="E2" s="63"/>
      <c r="F2" s="63"/>
    </row>
    <row r="3" spans="1:8" x14ac:dyDescent="0.25">
      <c r="A3" s="64" t="s">
        <v>29</v>
      </c>
      <c r="B3" s="64"/>
      <c r="C3" s="64"/>
      <c r="D3" s="64"/>
      <c r="E3" s="64"/>
      <c r="F3" s="64"/>
    </row>
    <row r="4" spans="1:8" ht="65" x14ac:dyDescent="0.3">
      <c r="A4" s="3"/>
      <c r="B4" s="8" t="s">
        <v>62</v>
      </c>
      <c r="C4" s="8" t="s">
        <v>63</v>
      </c>
      <c r="D4" s="8" t="s">
        <v>11</v>
      </c>
      <c r="E4" s="9" t="s">
        <v>57</v>
      </c>
      <c r="F4" s="9" t="s">
        <v>64</v>
      </c>
      <c r="G4" s="39"/>
      <c r="H4" s="39"/>
    </row>
    <row r="5" spans="1:8" ht="25.5" customHeight="1" x14ac:dyDescent="0.3">
      <c r="A5" s="4" t="s">
        <v>2</v>
      </c>
      <c r="B5" s="6"/>
      <c r="C5" s="6"/>
      <c r="D5" s="6"/>
      <c r="E5" s="6"/>
      <c r="F5" s="6"/>
      <c r="G5" s="39"/>
      <c r="H5" s="39"/>
    </row>
    <row r="6" spans="1:8" x14ac:dyDescent="0.25">
      <c r="A6" s="2" t="s">
        <v>32</v>
      </c>
      <c r="B6" s="46">
        <v>9960.4918629999993</v>
      </c>
      <c r="C6" s="41">
        <v>13896.010877000001</v>
      </c>
      <c r="D6" s="10">
        <f t="shared" ref="D6:D31" si="0">(C6-B6)</f>
        <v>3935.5190140000013</v>
      </c>
      <c r="E6" s="18">
        <f t="shared" ref="E6:E12" si="1">(C6-B6)/B6*100</f>
        <v>39.51129189331683</v>
      </c>
      <c r="F6" s="18">
        <f>(C6/C12)*100</f>
        <v>84.690780968094799</v>
      </c>
      <c r="G6" s="39"/>
      <c r="H6" s="39"/>
    </row>
    <row r="7" spans="1:8" x14ac:dyDescent="0.25">
      <c r="A7" s="2" t="s">
        <v>12</v>
      </c>
      <c r="B7" s="46">
        <v>968.36432600000001</v>
      </c>
      <c r="C7" s="41">
        <v>592.304799</v>
      </c>
      <c r="D7" s="10">
        <f t="shared" si="0"/>
        <v>-376.059527</v>
      </c>
      <c r="E7" s="18">
        <f t="shared" si="1"/>
        <v>-38.834508552517661</v>
      </c>
      <c r="F7" s="18">
        <f>(C7/C12)*100</f>
        <v>3.6098673527585792</v>
      </c>
      <c r="G7" s="40"/>
      <c r="H7" s="40"/>
    </row>
    <row r="8" spans="1:8" x14ac:dyDescent="0.25">
      <c r="A8" s="2" t="s">
        <v>13</v>
      </c>
      <c r="B8" s="46">
        <v>350.02685000000002</v>
      </c>
      <c r="C8" s="41">
        <v>360.09797700000001</v>
      </c>
      <c r="D8" s="10">
        <f t="shared" si="0"/>
        <v>10.07112699999999</v>
      </c>
      <c r="E8" s="18">
        <f t="shared" si="1"/>
        <v>2.877244131414487</v>
      </c>
      <c r="F8" s="18">
        <f>(C8/C12)*100</f>
        <v>2.194657097429173</v>
      </c>
      <c r="G8" s="40"/>
      <c r="H8" s="40"/>
    </row>
    <row r="9" spans="1:8" x14ac:dyDescent="0.25">
      <c r="A9" s="2" t="s">
        <v>14</v>
      </c>
      <c r="B9" s="46">
        <v>34.332481999999999</v>
      </c>
      <c r="C9" s="41">
        <v>44.573753000000004</v>
      </c>
      <c r="D9" s="10">
        <f t="shared" si="0"/>
        <v>10.241271000000005</v>
      </c>
      <c r="E9" s="18">
        <f t="shared" si="1"/>
        <v>29.829684320521903</v>
      </c>
      <c r="F9" s="18">
        <f>(C9/C12)*100</f>
        <v>0.27165968605401219</v>
      </c>
      <c r="G9" s="40"/>
      <c r="H9" s="40"/>
    </row>
    <row r="10" spans="1:8" x14ac:dyDescent="0.25">
      <c r="A10" s="2" t="s">
        <v>26</v>
      </c>
      <c r="B10" s="46">
        <v>382.06509499999999</v>
      </c>
      <c r="C10" s="41">
        <v>455.89227099999999</v>
      </c>
      <c r="D10" s="10">
        <f t="shared" si="0"/>
        <v>73.827176000000009</v>
      </c>
      <c r="E10" s="18">
        <f t="shared" si="1"/>
        <v>19.323193080488029</v>
      </c>
      <c r="F10" s="18">
        <f>(C10/C12)*100</f>
        <v>2.7784860569023797</v>
      </c>
      <c r="G10" s="40"/>
      <c r="H10" s="40"/>
    </row>
    <row r="11" spans="1:8" x14ac:dyDescent="0.25">
      <c r="A11" s="2" t="s">
        <v>27</v>
      </c>
      <c r="B11" s="46">
        <v>705.44167800000002</v>
      </c>
      <c r="C11" s="41">
        <v>1059.0583750000001</v>
      </c>
      <c r="D11" s="10">
        <f t="shared" si="0"/>
        <v>353.61669700000004</v>
      </c>
      <c r="E11" s="18">
        <f t="shared" si="1"/>
        <v>50.126992496748969</v>
      </c>
      <c r="F11" s="18">
        <f>(C11/C12)*100</f>
        <v>6.4545488387610597</v>
      </c>
      <c r="G11" s="40"/>
      <c r="H11" s="40"/>
    </row>
    <row r="12" spans="1:8" ht="13" x14ac:dyDescent="0.3">
      <c r="A12" s="7" t="s">
        <v>37</v>
      </c>
      <c r="B12" s="47">
        <v>12400.722293999999</v>
      </c>
      <c r="C12" s="42">
        <v>16407.938052000001</v>
      </c>
      <c r="D12" s="11">
        <f t="shared" si="0"/>
        <v>4007.2157580000021</v>
      </c>
      <c r="E12" s="19">
        <f t="shared" si="1"/>
        <v>32.314373816264435</v>
      </c>
      <c r="F12" s="20">
        <f>SUM(F6:F11)</f>
        <v>100</v>
      </c>
      <c r="G12" s="40"/>
      <c r="H12" s="40"/>
    </row>
    <row r="13" spans="1:8" ht="25.5" customHeight="1" x14ac:dyDescent="0.3">
      <c r="A13" s="7" t="s">
        <v>15</v>
      </c>
      <c r="B13" s="48"/>
      <c r="C13" s="5"/>
      <c r="D13" s="13"/>
      <c r="E13" s="15"/>
      <c r="F13" s="14"/>
      <c r="G13" s="40"/>
      <c r="H13" s="40"/>
    </row>
    <row r="14" spans="1:8" x14ac:dyDescent="0.25">
      <c r="A14" s="2" t="s">
        <v>16</v>
      </c>
      <c r="B14" s="46">
        <v>4185.5970539999998</v>
      </c>
      <c r="C14" s="41">
        <v>3373.0656130000002</v>
      </c>
      <c r="D14" s="10">
        <f t="shared" si="0"/>
        <v>-812.53144099999963</v>
      </c>
      <c r="E14" s="18">
        <f t="shared" ref="E14:E22" si="2">(C14-B14)/B14*100</f>
        <v>-19.412557647504492</v>
      </c>
      <c r="F14" s="18">
        <f>(C14/C22)*100</f>
        <v>23.733942633404212</v>
      </c>
      <c r="G14" s="40"/>
      <c r="H14" s="40"/>
    </row>
    <row r="15" spans="1:8" x14ac:dyDescent="0.25">
      <c r="A15" s="2" t="s">
        <v>17</v>
      </c>
      <c r="B15" s="46">
        <v>3694.1256960000001</v>
      </c>
      <c r="C15" s="41">
        <v>5076.1450320000004</v>
      </c>
      <c r="D15" s="10">
        <f t="shared" si="0"/>
        <v>1382.0193360000003</v>
      </c>
      <c r="E15" s="18">
        <f t="shared" si="2"/>
        <v>37.411269938552742</v>
      </c>
      <c r="F15" s="18">
        <f>(C15/C22)*100</f>
        <v>35.717341081063573</v>
      </c>
      <c r="G15" s="40"/>
      <c r="H15" s="40"/>
    </row>
    <row r="16" spans="1:8" x14ac:dyDescent="0.25">
      <c r="A16" s="2" t="s">
        <v>18</v>
      </c>
      <c r="B16" s="46">
        <v>621.01213600000005</v>
      </c>
      <c r="C16" s="41">
        <v>716.24622499999998</v>
      </c>
      <c r="D16" s="10">
        <f t="shared" si="0"/>
        <v>95.234088999999926</v>
      </c>
      <c r="E16" s="18">
        <f t="shared" si="2"/>
        <v>15.335302400595907</v>
      </c>
      <c r="F16" s="18">
        <f>(C16/C22)*100</f>
        <v>5.0397320319017247</v>
      </c>
      <c r="G16" s="40"/>
      <c r="H16" s="40"/>
    </row>
    <row r="17" spans="1:8" x14ac:dyDescent="0.25">
      <c r="A17" s="2" t="s">
        <v>19</v>
      </c>
      <c r="B17" s="46">
        <v>669.54127600000004</v>
      </c>
      <c r="C17" s="41">
        <v>729.10018700000001</v>
      </c>
      <c r="D17" s="10">
        <f t="shared" si="0"/>
        <v>59.558910999999966</v>
      </c>
      <c r="E17" s="18">
        <f t="shared" si="2"/>
        <v>8.8954801047993879</v>
      </c>
      <c r="F17" s="18">
        <f>(C17/C22)*100</f>
        <v>5.1301765211948407</v>
      </c>
      <c r="G17" s="40"/>
      <c r="H17" s="40"/>
    </row>
    <row r="18" spans="1:8" x14ac:dyDescent="0.25">
      <c r="A18" s="2" t="s">
        <v>20</v>
      </c>
      <c r="B18" s="46">
        <v>224.760378</v>
      </c>
      <c r="C18" s="41">
        <v>286.33334600000001</v>
      </c>
      <c r="D18" s="10">
        <f t="shared" si="0"/>
        <v>61.572968000000003</v>
      </c>
      <c r="E18" s="18">
        <f t="shared" si="2"/>
        <v>27.394938800111824</v>
      </c>
      <c r="F18" s="18">
        <f>(C18/C22)*100</f>
        <v>2.0147308080231761</v>
      </c>
      <c r="G18" s="40"/>
      <c r="H18" s="40"/>
    </row>
    <row r="19" spans="1:8" x14ac:dyDescent="0.25">
      <c r="A19" s="2" t="s">
        <v>21</v>
      </c>
      <c r="B19" s="46">
        <v>182.57421500000001</v>
      </c>
      <c r="C19" s="41">
        <v>247.35574099999999</v>
      </c>
      <c r="D19" s="10">
        <f t="shared" si="0"/>
        <v>64.781525999999985</v>
      </c>
      <c r="E19" s="18">
        <f t="shared" si="2"/>
        <v>35.482297431759449</v>
      </c>
      <c r="F19" s="18">
        <f>(C19/C22)*100</f>
        <v>1.7404722114835391</v>
      </c>
      <c r="G19" s="40"/>
      <c r="H19" s="40"/>
    </row>
    <row r="20" spans="1:8" x14ac:dyDescent="0.25">
      <c r="A20" s="2" t="s">
        <v>26</v>
      </c>
      <c r="B20" s="46">
        <v>160.93973500000001</v>
      </c>
      <c r="C20" s="41">
        <v>184.119991</v>
      </c>
      <c r="D20" s="10">
        <f t="shared" si="0"/>
        <v>23.180255999999986</v>
      </c>
      <c r="E20" s="18">
        <f t="shared" si="2"/>
        <v>14.403065843248708</v>
      </c>
      <c r="F20" s="18">
        <f>(C20/C22)*100</f>
        <v>1.2955257339836692</v>
      </c>
      <c r="G20" s="40"/>
      <c r="H20" s="40"/>
    </row>
    <row r="21" spans="1:8" x14ac:dyDescent="0.25">
      <c r="A21" s="2" t="s">
        <v>38</v>
      </c>
      <c r="B21" s="46">
        <v>2562.9579410000001</v>
      </c>
      <c r="C21" s="41">
        <v>3599.6241150000001</v>
      </c>
      <c r="D21" s="10">
        <f t="shared" si="0"/>
        <v>1036.666174</v>
      </c>
      <c r="E21" s="18">
        <f t="shared" si="2"/>
        <v>40.448036911425852</v>
      </c>
      <c r="F21" s="18">
        <f>(C21/C22)*100</f>
        <v>25.328078978945261</v>
      </c>
      <c r="G21" s="40"/>
      <c r="H21" s="40"/>
    </row>
    <row r="22" spans="1:8" ht="13" x14ac:dyDescent="0.3">
      <c r="A22" s="7" t="s">
        <v>22</v>
      </c>
      <c r="B22" s="47">
        <v>12301.508431</v>
      </c>
      <c r="C22" s="42">
        <v>14211.990250000001</v>
      </c>
      <c r="D22" s="11">
        <f t="shared" si="0"/>
        <v>1910.4818190000005</v>
      </c>
      <c r="E22" s="19">
        <f t="shared" si="2"/>
        <v>15.530467907379192</v>
      </c>
      <c r="F22" s="20">
        <f>SUM(F14:F21)</f>
        <v>99.999999999999986</v>
      </c>
      <c r="G22" s="40"/>
      <c r="H22" s="40"/>
    </row>
    <row r="23" spans="1:8" ht="25.5" customHeight="1" x14ac:dyDescent="0.3">
      <c r="A23" s="7" t="s">
        <v>25</v>
      </c>
      <c r="B23" s="48"/>
      <c r="C23" s="5"/>
      <c r="D23" s="13"/>
      <c r="E23" s="15"/>
      <c r="F23" s="14"/>
      <c r="G23" s="40"/>
      <c r="H23" s="40"/>
    </row>
    <row r="24" spans="1:8" ht="13" x14ac:dyDescent="0.3">
      <c r="A24" s="1" t="s">
        <v>23</v>
      </c>
      <c r="B24" s="49">
        <f>(B12-B22)</f>
        <v>99.213862999999037</v>
      </c>
      <c r="C24" s="11">
        <f>(C12-C22)</f>
        <v>2195.9478020000006</v>
      </c>
      <c r="D24" s="10">
        <f t="shared" si="0"/>
        <v>2096.7339390000016</v>
      </c>
      <c r="E24" s="18">
        <f t="shared" ref="E24" si="3">(C24-B24)/B24*100</f>
        <v>2113.3477475824338</v>
      </c>
      <c r="F24" s="17" t="s">
        <v>31</v>
      </c>
      <c r="G24" s="40"/>
      <c r="H24" s="40"/>
    </row>
    <row r="25" spans="1:8" ht="13" x14ac:dyDescent="0.3">
      <c r="A25" s="1" t="s">
        <v>39</v>
      </c>
      <c r="B25" s="49">
        <f>(B24/B12)*100</f>
        <v>0.80006519497660999</v>
      </c>
      <c r="C25" s="11">
        <f>(C24/C12)*100</f>
        <v>13.383447664420768</v>
      </c>
      <c r="D25" s="11">
        <f t="shared" si="0"/>
        <v>12.583382469444157</v>
      </c>
      <c r="E25" s="17" t="s">
        <v>31</v>
      </c>
      <c r="F25" s="17" t="s">
        <v>31</v>
      </c>
      <c r="G25" s="40"/>
      <c r="H25" s="40"/>
    </row>
    <row r="26" spans="1:8" x14ac:dyDescent="0.25">
      <c r="A26" s="21" t="s">
        <v>40</v>
      </c>
      <c r="B26" s="50">
        <v>-359.88357400000001</v>
      </c>
      <c r="C26" s="10">
        <v>-117.400347</v>
      </c>
      <c r="D26" s="10">
        <f t="shared" si="0"/>
        <v>242.483227</v>
      </c>
      <c r="E26" s="18">
        <f t="shared" ref="E26:E30" si="4">(C26-B26)/B26*100</f>
        <v>-67.378242442373875</v>
      </c>
      <c r="F26" s="16" t="s">
        <v>31</v>
      </c>
      <c r="G26" s="40"/>
      <c r="H26" s="40"/>
    </row>
    <row r="27" spans="1:8" ht="13" x14ac:dyDescent="0.3">
      <c r="A27" s="22" t="s">
        <v>24</v>
      </c>
      <c r="B27" s="49">
        <f>SUM(B24,B26)</f>
        <v>-260.66971100000097</v>
      </c>
      <c r="C27" s="11">
        <f>SUM(C24,C26)</f>
        <v>2078.5474550000008</v>
      </c>
      <c r="D27" s="10">
        <f t="shared" si="0"/>
        <v>2339.2171660000017</v>
      </c>
      <c r="E27" s="18">
        <f t="shared" si="4"/>
        <v>-897.38740915702056</v>
      </c>
      <c r="F27" s="17" t="s">
        <v>31</v>
      </c>
      <c r="G27" s="40"/>
      <c r="H27" s="40"/>
    </row>
    <row r="28" spans="1:8" x14ac:dyDescent="0.25">
      <c r="A28" s="21" t="s">
        <v>33</v>
      </c>
      <c r="B28" s="50">
        <v>-85.837748000000005</v>
      </c>
      <c r="C28" s="10">
        <v>-358.83361300000001</v>
      </c>
      <c r="D28" s="10">
        <f t="shared" si="0"/>
        <v>-272.99586499999998</v>
      </c>
      <c r="E28" s="18">
        <f t="shared" si="4"/>
        <v>318.03707734736935</v>
      </c>
      <c r="F28" s="16" t="s">
        <v>31</v>
      </c>
      <c r="G28" s="40"/>
      <c r="H28" s="40"/>
    </row>
    <row r="29" spans="1:8" x14ac:dyDescent="0.25">
      <c r="A29" s="21" t="s">
        <v>34</v>
      </c>
      <c r="B29" s="50">
        <v>0</v>
      </c>
      <c r="C29" s="10">
        <v>0</v>
      </c>
      <c r="D29" s="10">
        <f t="shared" si="0"/>
        <v>0</v>
      </c>
      <c r="E29" s="18">
        <v>0</v>
      </c>
      <c r="F29" s="16" t="s">
        <v>31</v>
      </c>
      <c r="G29" s="40"/>
      <c r="H29" s="40"/>
    </row>
    <row r="30" spans="1:8" ht="13" x14ac:dyDescent="0.3">
      <c r="A30" s="1" t="s">
        <v>0</v>
      </c>
      <c r="B30" s="49">
        <f>SUM(B27:B29)</f>
        <v>-346.50745900000095</v>
      </c>
      <c r="C30" s="11">
        <f>SUM(C27:C29)</f>
        <v>1719.7138420000008</v>
      </c>
      <c r="D30" s="10">
        <f t="shared" si="0"/>
        <v>2066.2213010000019</v>
      </c>
      <c r="E30" s="18">
        <f t="shared" si="4"/>
        <v>-596.29922742875101</v>
      </c>
      <c r="F30" s="17" t="s">
        <v>31</v>
      </c>
      <c r="G30" s="40"/>
      <c r="H30" s="40"/>
    </row>
    <row r="31" spans="1:8" ht="13" x14ac:dyDescent="0.3">
      <c r="A31" s="7" t="s">
        <v>41</v>
      </c>
      <c r="B31" s="51">
        <f>(B30/B12)*100</f>
        <v>-2.7942522280952629</v>
      </c>
      <c r="C31" s="12">
        <f>(C30/C12)*100</f>
        <v>10.480986925656884</v>
      </c>
      <c r="D31" s="11">
        <f t="shared" si="0"/>
        <v>13.275239153752146</v>
      </c>
      <c r="E31" s="17" t="s">
        <v>31</v>
      </c>
      <c r="F31" s="17" t="s">
        <v>31</v>
      </c>
      <c r="G31" s="40"/>
      <c r="H31" s="40"/>
    </row>
    <row r="32" spans="1:8" ht="25.5" customHeight="1" x14ac:dyDescent="0.25">
      <c r="A32" s="65" t="s">
        <v>4</v>
      </c>
      <c r="B32" s="65"/>
      <c r="C32" s="65"/>
      <c r="D32" s="65"/>
      <c r="E32" s="65"/>
      <c r="F32" s="65"/>
      <c r="H32" s="40"/>
    </row>
    <row r="33" spans="1:6" ht="63.75" customHeight="1" x14ac:dyDescent="0.25">
      <c r="A33" s="61" t="s">
        <v>28</v>
      </c>
      <c r="B33" s="61"/>
      <c r="C33" s="61"/>
      <c r="D33" s="61"/>
      <c r="E33" s="61"/>
      <c r="F33" s="61"/>
    </row>
    <row r="34" spans="1:6" ht="51" customHeight="1" x14ac:dyDescent="0.25">
      <c r="A34" s="61" t="s">
        <v>30</v>
      </c>
      <c r="B34" s="61"/>
      <c r="C34" s="61"/>
      <c r="D34" s="61"/>
      <c r="E34" s="61"/>
      <c r="F34" s="61"/>
    </row>
    <row r="35" spans="1:6" ht="89.25" customHeight="1" x14ac:dyDescent="0.25">
      <c r="A35" s="66" t="s">
        <v>46</v>
      </c>
      <c r="B35" s="66"/>
      <c r="C35" s="66"/>
      <c r="D35" s="66"/>
      <c r="E35" s="66"/>
      <c r="F35" s="66"/>
    </row>
    <row r="36" spans="1:6" ht="51" customHeight="1" x14ac:dyDescent="0.25">
      <c r="A36" s="66" t="s">
        <v>42</v>
      </c>
      <c r="B36" s="66"/>
      <c r="C36" s="66"/>
      <c r="D36" s="66"/>
      <c r="E36" s="66"/>
      <c r="F36" s="66"/>
    </row>
    <row r="37" spans="1:6" ht="25.5" customHeight="1" x14ac:dyDescent="0.25">
      <c r="A37" s="66" t="s">
        <v>43</v>
      </c>
      <c r="B37" s="66"/>
      <c r="C37" s="66"/>
      <c r="D37" s="66"/>
      <c r="E37" s="66"/>
      <c r="F37" s="66"/>
    </row>
    <row r="38" spans="1:6" ht="51" customHeight="1" x14ac:dyDescent="0.25">
      <c r="A38" s="66" t="s">
        <v>44</v>
      </c>
      <c r="B38" s="67"/>
      <c r="C38" s="67"/>
      <c r="D38" s="67"/>
      <c r="E38" s="67"/>
      <c r="F38" s="67"/>
    </row>
    <row r="39" spans="1:6" ht="38.25" customHeight="1" x14ac:dyDescent="0.25">
      <c r="A39" s="66" t="s">
        <v>45</v>
      </c>
      <c r="B39" s="66"/>
      <c r="C39" s="66"/>
      <c r="D39" s="66"/>
      <c r="E39" s="66"/>
      <c r="F39" s="66"/>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2022-06-06T19:32:39Z</cp:lastPrinted>
  <dcterms:created xsi:type="dcterms:W3CDTF">2012-05-10T15:47:12Z</dcterms:created>
  <dcterms:modified xsi:type="dcterms:W3CDTF">2023-09-18T12:49:56Z</dcterms:modified>
</cp:coreProperties>
</file>