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defaultThemeVersion="124226"/>
  <mc:AlternateContent xmlns:mc="http://schemas.openxmlformats.org/markup-compatibility/2006">
    <mc:Choice Requires="x15">
      <x15ac:absPath xmlns:x15ac="http://schemas.microsoft.com/office/spreadsheetml/2010/11/ac" url="C:\OAI documents\F41\f41 DB10 PRESS RELEASE\2023\Q3_old\"/>
    </mc:Choice>
  </mc:AlternateContent>
  <xr:revisionPtr revIDLastSave="0" documentId="13_ncr:1_{B8C58CE8-1C11-4696-8C82-D5E213D9C55B}" xr6:coauthVersionLast="47" xr6:coauthVersionMax="47" xr10:uidLastSave="{00000000-0000-0000-0000-000000000000}"/>
  <bookViews>
    <workbookView xWindow="-110" yWindow="-110" windowWidth="19420" windowHeight="10420" tabRatio="864" xr2:uid="{00000000-000D-0000-FFFF-FFFF00000000}"/>
  </bookViews>
  <sheets>
    <sheet name="Table 1" sheetId="27" r:id="rId1"/>
    <sheet name="Table 2" sheetId="28" r:id="rId2"/>
    <sheet name="Table 3" sheetId="29" r:id="rId3"/>
    <sheet name="Table 4" sheetId="30" r:id="rId4"/>
    <sheet name="Table 5" sheetId="31" r:id="rId5"/>
    <sheet name="Table 6" sheetId="32" r:id="rId6"/>
  </sheets>
  <definedNames>
    <definedName name="_xlnm.Print_Area" localSheetId="0">'Table 1'!$A$1:$H$15</definedName>
    <definedName name="_xlnm.Print_Area" localSheetId="1">'Table 2'!$A$1:$H$15</definedName>
    <definedName name="_xlnm.Print_Area" localSheetId="2">'Table 3'!$A$1:$H$15</definedName>
    <definedName name="_xlnm.Print_Area" localSheetId="3">'Table 4'!$A$1:$F$39</definedName>
    <definedName name="_xlnm.Print_Area" localSheetId="4">'Table 5'!$A$1:$F$39</definedName>
    <definedName name="_xlnm.Print_Area" localSheetId="5">'Table 6'!$A$1:$F$39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4" i="31" l="1"/>
  <c r="E14" i="31"/>
  <c r="F14" i="31"/>
  <c r="B24" i="30"/>
  <c r="B25" i="30" s="1"/>
  <c r="B24" i="32"/>
  <c r="B27" i="32" s="1"/>
  <c r="B30" i="32" s="1"/>
  <c r="B31" i="32" s="1"/>
  <c r="G6" i="29"/>
  <c r="G7" i="29"/>
  <c r="G8" i="29"/>
  <c r="G9" i="29"/>
  <c r="G10" i="29"/>
  <c r="G11" i="29"/>
  <c r="G12" i="29"/>
  <c r="G13" i="29"/>
  <c r="G6" i="28"/>
  <c r="G7" i="28"/>
  <c r="G8" i="28"/>
  <c r="G9" i="28"/>
  <c r="G10" i="28"/>
  <c r="G11" i="28"/>
  <c r="G12" i="28"/>
  <c r="G13" i="28"/>
  <c r="G6" i="27"/>
  <c r="G7" i="27"/>
  <c r="G8" i="27"/>
  <c r="G9" i="27"/>
  <c r="G10" i="27"/>
  <c r="G11" i="27"/>
  <c r="G12" i="27"/>
  <c r="G13" i="27"/>
  <c r="G5" i="29"/>
  <c r="G5" i="28"/>
  <c r="G5" i="27"/>
  <c r="B25" i="32" l="1"/>
  <c r="B27" i="30"/>
  <c r="B30" i="30" s="1"/>
  <c r="B31" i="30" s="1"/>
  <c r="E14" i="32"/>
  <c r="E15" i="32"/>
  <c r="E16" i="32"/>
  <c r="E17" i="32"/>
  <c r="E18" i="32"/>
  <c r="E19" i="32"/>
  <c r="E20" i="32"/>
  <c r="E21" i="32"/>
  <c r="E22" i="32"/>
  <c r="E12" i="32" l="1"/>
  <c r="E11" i="32"/>
  <c r="E10" i="32"/>
  <c r="E9" i="32"/>
  <c r="E8" i="32"/>
  <c r="E7" i="32"/>
  <c r="D29" i="32"/>
  <c r="D28" i="32"/>
  <c r="D26" i="32"/>
  <c r="D22" i="32"/>
  <c r="D21" i="32"/>
  <c r="D20" i="32"/>
  <c r="D19" i="32"/>
  <c r="D18" i="32"/>
  <c r="D17" i="32"/>
  <c r="D16" i="32"/>
  <c r="D15" i="32"/>
  <c r="D14" i="32"/>
  <c r="D12" i="32"/>
  <c r="D11" i="32"/>
  <c r="D10" i="32"/>
  <c r="D9" i="32"/>
  <c r="D8" i="32"/>
  <c r="D7" i="32"/>
  <c r="F7" i="31"/>
  <c r="F8" i="31"/>
  <c r="F9" i="31"/>
  <c r="F10" i="31"/>
  <c r="F11" i="31"/>
  <c r="E22" i="31"/>
  <c r="E21" i="31"/>
  <c r="E20" i="31"/>
  <c r="E19" i="31"/>
  <c r="E18" i="31"/>
  <c r="E17" i="31"/>
  <c r="E16" i="31"/>
  <c r="E15" i="31"/>
  <c r="E12" i="31"/>
  <c r="E11" i="31"/>
  <c r="E10" i="31"/>
  <c r="E9" i="31"/>
  <c r="E8" i="31"/>
  <c r="E7" i="31"/>
  <c r="D29" i="31"/>
  <c r="D28" i="31"/>
  <c r="D26" i="31"/>
  <c r="D22" i="31"/>
  <c r="D21" i="31"/>
  <c r="D20" i="31"/>
  <c r="D19" i="31"/>
  <c r="D18" i="31"/>
  <c r="D17" i="31"/>
  <c r="D16" i="31"/>
  <c r="D15" i="31"/>
  <c r="D12" i="31"/>
  <c r="D11" i="31"/>
  <c r="D10" i="31"/>
  <c r="D9" i="31"/>
  <c r="D8" i="31"/>
  <c r="D7" i="31"/>
  <c r="E22" i="30"/>
  <c r="E21" i="30"/>
  <c r="E20" i="30"/>
  <c r="E19" i="30"/>
  <c r="E18" i="30"/>
  <c r="E17" i="30"/>
  <c r="E16" i="30"/>
  <c r="E15" i="30"/>
  <c r="E14" i="30"/>
  <c r="E12" i="30"/>
  <c r="E11" i="30"/>
  <c r="E10" i="30"/>
  <c r="E9" i="30"/>
  <c r="E8" i="30"/>
  <c r="E7" i="30"/>
  <c r="D29" i="30"/>
  <c r="D28" i="30"/>
  <c r="D26" i="30"/>
  <c r="D22" i="30"/>
  <c r="D21" i="30"/>
  <c r="D20" i="30"/>
  <c r="D19" i="30"/>
  <c r="D18" i="30"/>
  <c r="D17" i="30"/>
  <c r="D16" i="30"/>
  <c r="D15" i="30"/>
  <c r="D14" i="30"/>
  <c r="D12" i="30"/>
  <c r="D11" i="30"/>
  <c r="D10" i="30"/>
  <c r="D9" i="30"/>
  <c r="D8" i="30"/>
  <c r="D7" i="30"/>
  <c r="B24" i="31" l="1"/>
  <c r="B27" i="31" s="1"/>
  <c r="B30" i="31" s="1"/>
  <c r="C24" i="30" l="1"/>
  <c r="C24" i="32"/>
  <c r="C24" i="31"/>
  <c r="D24" i="32" l="1"/>
  <c r="C27" i="31"/>
  <c r="D24" i="31"/>
  <c r="D24" i="30"/>
  <c r="C27" i="32"/>
  <c r="D27" i="32" s="1"/>
  <c r="C27" i="30"/>
  <c r="C25" i="30"/>
  <c r="B31" i="31"/>
  <c r="C25" i="31"/>
  <c r="B25" i="31"/>
  <c r="C25" i="32"/>
  <c r="D25" i="31" l="1"/>
  <c r="D25" i="32"/>
  <c r="C30" i="31"/>
  <c r="E30" i="31" s="1"/>
  <c r="D27" i="31"/>
  <c r="D25" i="30"/>
  <c r="C30" i="30"/>
  <c r="E30" i="30" s="1"/>
  <c r="D27" i="30"/>
  <c r="C30" i="32"/>
  <c r="E28" i="32"/>
  <c r="E27" i="32"/>
  <c r="E26" i="32"/>
  <c r="E24" i="32"/>
  <c r="E28" i="31"/>
  <c r="E27" i="31"/>
  <c r="E26" i="31"/>
  <c r="E24" i="31"/>
  <c r="E28" i="30"/>
  <c r="E27" i="30"/>
  <c r="E26" i="30"/>
  <c r="E24" i="30"/>
  <c r="E30" i="32" l="1"/>
  <c r="D30" i="32"/>
  <c r="D30" i="31"/>
  <c r="C31" i="31"/>
  <c r="D31" i="31" s="1"/>
  <c r="C31" i="30"/>
  <c r="D31" i="30" s="1"/>
  <c r="D30" i="30"/>
  <c r="C31" i="32"/>
  <c r="D31" i="32" s="1"/>
  <c r="E6" i="30"/>
  <c r="D6" i="30"/>
  <c r="F21" i="31"/>
  <c r="E6" i="31"/>
  <c r="D6" i="31"/>
  <c r="F15" i="31" l="1"/>
  <c r="F17" i="31"/>
  <c r="F6" i="31"/>
  <c r="F7" i="30"/>
  <c r="F11" i="30"/>
  <c r="F20" i="30"/>
  <c r="F21" i="30"/>
  <c r="F19" i="30"/>
  <c r="F14" i="30"/>
  <c r="F17" i="30"/>
  <c r="F15" i="30"/>
  <c r="F19" i="31"/>
  <c r="F18" i="30"/>
  <c r="F9" i="30"/>
  <c r="F16" i="30"/>
  <c r="F6" i="30"/>
  <c r="F8" i="30"/>
  <c r="F10" i="30"/>
  <c r="F16" i="31"/>
  <c r="F18" i="31"/>
  <c r="F20" i="31"/>
  <c r="F22" i="31" l="1"/>
  <c r="F12" i="31"/>
  <c r="F22" i="30"/>
  <c r="F12" i="30"/>
  <c r="F21" i="32" l="1"/>
  <c r="F20" i="32"/>
  <c r="F15" i="32"/>
  <c r="F6" i="32"/>
  <c r="E6" i="32"/>
  <c r="D6" i="32"/>
  <c r="F18" i="32" l="1"/>
  <c r="F14" i="32"/>
  <c r="F16" i="32"/>
  <c r="F19" i="32"/>
  <c r="F9" i="32"/>
  <c r="F10" i="32"/>
  <c r="F8" i="32"/>
  <c r="F11" i="32"/>
  <c r="F7" i="32"/>
  <c r="F17" i="32"/>
  <c r="F22" i="32" l="1"/>
  <c r="F12" i="32"/>
</calcChain>
</file>

<file path=xl/sharedStrings.xml><?xml version="1.0" encoding="utf-8"?>
<sst xmlns="http://schemas.openxmlformats.org/spreadsheetml/2006/main" count="221" uniqueCount="67">
  <si>
    <t>Net Income</t>
  </si>
  <si>
    <t>Operating Profit/Loss</t>
  </si>
  <si>
    <t>Operating Revenue</t>
  </si>
  <si>
    <t>Operating Expenses</t>
  </si>
  <si>
    <t>Source: Bureau of Transportation Statistics, Form 41; Schedules P1.2 and P6</t>
  </si>
  <si>
    <t>Operating Revenue*</t>
  </si>
  <si>
    <t xml:space="preserve">     Fares</t>
  </si>
  <si>
    <t xml:space="preserve">     Baggage Fees</t>
  </si>
  <si>
    <t xml:space="preserve">     Reservation Change Fees</t>
  </si>
  <si>
    <t xml:space="preserve">     Fuel </t>
  </si>
  <si>
    <t xml:space="preserve">     Labor</t>
  </si>
  <si>
    <t>Change</t>
  </si>
  <si>
    <t>Cargo</t>
  </si>
  <si>
    <t>Baggage</t>
  </si>
  <si>
    <t>Reservation Changes</t>
  </si>
  <si>
    <t>Operating Expense</t>
  </si>
  <si>
    <t>Fuel</t>
  </si>
  <si>
    <t>Labor</t>
  </si>
  <si>
    <t>Rentals</t>
  </si>
  <si>
    <t>Depreciation &amp; Amortization</t>
  </si>
  <si>
    <t>Landing Fees</t>
  </si>
  <si>
    <t>Maintenance Materials</t>
  </si>
  <si>
    <t>Total Operating Expense</t>
  </si>
  <si>
    <t>Operating Profit</t>
  </si>
  <si>
    <t>Pre-Tax Income</t>
  </si>
  <si>
    <t>Profits or Losses</t>
  </si>
  <si>
    <t>Transport-Related*</t>
  </si>
  <si>
    <t>Other**</t>
  </si>
  <si>
    <t xml:space="preserve">* Transport-Related is revenue/expenses from services which grow from and are incidental to the air transportation services performed by the air carrier. Examples are in-flight onboard sales (food, liquor, pillows, etc), code share revenues, revenues and expenses from associated businesses (aircraft maintenance, fuel sales, restaurants, vending machines, etc).  </t>
  </si>
  <si>
    <t>(millions of dollars)</t>
  </si>
  <si>
    <t>** Other revenue includes miscellaneous operating revenue (including pet transportation, sale of frequent flyer award miles to airline business partners and standby passenger fees) and public service revenues subsidy.</t>
  </si>
  <si>
    <t>N/A</t>
  </si>
  <si>
    <t>Passenger Fares (scheduled/charter)</t>
  </si>
  <si>
    <t>Income Tax Benefit/(Expense)</t>
  </si>
  <si>
    <t>Other Income/(Expense)</t>
  </si>
  <si>
    <t>Domestic Operations</t>
  </si>
  <si>
    <t>International Operations</t>
  </si>
  <si>
    <r>
      <t>Total Operating Revenue</t>
    </r>
    <r>
      <rPr>
        <sz val="10"/>
        <color theme="1"/>
        <rFont val="Arial"/>
        <family val="2"/>
      </rPr>
      <t>***</t>
    </r>
  </si>
  <si>
    <t>Other****</t>
  </si>
  <si>
    <t>Operating Margin# (%)</t>
  </si>
  <si>
    <t>Nonoperating Income/(Expense)##</t>
  </si>
  <si>
    <t>Net Margin### (%)</t>
  </si>
  <si>
    <t xml:space="preserve">**** Other expense includes purchase of materials such as passenger food and other materials; and purchase of services such as advertising, communication, insurance, outside flight equipment maintenance, traffic commissions and other services. </t>
  </si>
  <si>
    <t># Operating margin is the operating profit or loss as a percentage of operating revenue</t>
  </si>
  <si>
    <t>## Nonoperating Income and Expense includes interest on long-term debt and capital leases, other interest expense, foreign exchange gains and losses, capital gains and losses and other income and expenses.</t>
  </si>
  <si>
    <t>### Net margin is the net income or loss as a percentage of operating revenue.</t>
  </si>
  <si>
    <t>*** Based on U.S. Department of Transportation accounting standards, Total Operating Revenues are overstated by code share revenues which are included in both the mainline Transport-Related Revenues and the code share Passenger Revenue. Code share revenues are expensed out in the mainline Transport-Related Expense to allow a true Operating Profit(Loss). This reporting may understate all components of operating revenue, including Passenger Revenue, as a percentage of Total Operating Revenue.</t>
  </si>
  <si>
    <t>Table 6. International Quarterly U.S. Scheduled Passenger Airlines Revenue, Expenses and Profits</t>
  </si>
  <si>
    <t>Table 5. Domestic Quarterly U.S. Scheduled Passenger Airlines Revenue, Expenses and Profits</t>
  </si>
  <si>
    <r>
      <t>Table 4.</t>
    </r>
    <r>
      <rPr>
        <b/>
        <sz val="10"/>
        <color rgb="FF00B050"/>
        <rFont val="Arial"/>
        <family val="2"/>
      </rPr>
      <t xml:space="preserve"> </t>
    </r>
    <r>
      <rPr>
        <b/>
        <sz val="10"/>
        <rFont val="Arial"/>
        <family val="2"/>
      </rPr>
      <t>Quarterly U.S. Scheduled Passenger Airlines Revenue, Expenses and Profits</t>
    </r>
  </si>
  <si>
    <t>Table 3. International Quarterly U.S. Scheduled Service Passenger Airlines Financial Reports</t>
  </si>
  <si>
    <t>Table 2. Domestic Quarterly U.S. Scheduled Service Passenger Airlines Financial Reports</t>
  </si>
  <si>
    <r>
      <t>Table 1.</t>
    </r>
    <r>
      <rPr>
        <b/>
        <sz val="10"/>
        <color rgb="FF00B050"/>
        <rFont val="Arial"/>
        <family val="2"/>
      </rPr>
      <t xml:space="preserve"> </t>
    </r>
    <r>
      <rPr>
        <b/>
        <sz val="10"/>
        <color theme="1"/>
        <rFont val="Arial"/>
        <family val="2"/>
      </rPr>
      <t>Quarterly U.S. Scheduled Service Passenger Airlines Financial Reports</t>
    </r>
  </si>
  <si>
    <t>3Q                 2022</t>
  </si>
  <si>
    <t>4Q                 2022</t>
  </si>
  <si>
    <t>1Q                 2023</t>
  </si>
  <si>
    <t>2022-2023 % Change</t>
  </si>
  <si>
    <t>2Q                 2023</t>
  </si>
  <si>
    <t>* Passenger airline operating revenue includes four other categories.  1) Transport-related is revenue from services which grow from and are incidental to the air transportation services performed by the air carrier. Examples are in-flight onboard sales (food, liquor, pillows, etc), code share revenues, revenues from associated businesses (aircraft maintenance, fuel sales, restaurants, vending machines, etc). 2) Miscellaneous operating revenue includes pet transportation, sale of frequent flyer award miles to airline business partners and standby passenger fees.   3)  Cargo revenue from transporting cargo in belly of aircraft.  4)  Mail revenue from transporting mail in belly of aircraft.  See the P1.2 database https://www.transtats.bts.gov/Fields.asp?gnoyr_VQ=FMI.</t>
  </si>
  <si>
    <t>* Passenger airline operating revenue includes four other categories.  1) Transport-related is revenue from services which grow from and are incidental to the air transportation services performed by the air carrier. Examples are in-flight onboard sales (food, liquor, pillows, etc), code share revenues, revenues from associated businesses (aircraft maintenance, fuel sales, restaurants, vending machines, etc). 2) Miscellaneous operating revenue includes pet transportation, sale of frequent flyer award miles to airline business partners and standby passenger fees.   3)  Cargo revenue from transporting cargo in belly of aircraft.   4)  Mail revenue from transporting mail in belly of aircraft.  See the P1.2 database https://www.transtats.bts.gov/Fields.asp?gnoyr_VQ=FMI.</t>
  </si>
  <si>
    <t>3Q                 2023</t>
  </si>
  <si>
    <t>Dollar Change          3Q2022-3Q2023</t>
  </si>
  <si>
    <t>3Q 2022</t>
  </si>
  <si>
    <t>3Q 2023</t>
  </si>
  <si>
    <t>% of 3Q 2023 Revenue or Expense Total</t>
  </si>
  <si>
    <t>Reports from 26 airlines in 3Q 2023</t>
  </si>
  <si>
    <t>Reports from 20 airlines in 3Q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</si>
</sst>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numFmt numFmtId="166" formatCode="&quot;$&quot;#,##0,,_);[Red]\(&quot;$&quot;#,##0,,\)"/>
  </numFmts>
  <fonts count="14"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0"/>
      <name val="Arial"/>
      <family val="2"/>
    </font>
    <font>
      <sz val="10"/>
      <name val="Arial"/>
      <family val="2"/>
    </font>
    <font>
      <b/>
      <sz val="10"/>
      <color theme="1"/>
      <name val="Arial"/>
      <family val="2"/>
    </font>
    <font>
      <sz val="10"/>
      <color theme="1"/>
      <name val="Arial"/>
      <family val="2"/>
    </font>
    <font>
      <b/>
      <sz val="10"/>
      <color rgb="FF00B050"/>
      <name val="Arial"/>
      <family val="2"/>
    </font>
    <font>
      <sz val="10"/>
      <color theme="5"/>
      <name val="Arial"/>
      <family val="2"/>
    </font>
    <font>
      <sz val="8"/>
      <name val="Arial"/>
    </font>
  </fonts>
  <fills count="2">
    <fill>
      <patternFill patternType="none"/>
    </fill>
    <fill>
      <patternFill patternType="gray125"/>
    </fill>
  </fills>
  <borders count="4">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s>
  <cellStyleXfs count="10">
    <xf numFmtId="0" fontId="0" fillId="0" borderId="0"/>
    <xf numFmtId="0" fontId="8" fillId="0" borderId="0"/>
    <xf numFmtId="0" fontId="6" fillId="0" borderId="0"/>
    <xf numFmtId="0" fontId="10" fillId="0" borderId="0"/>
    <xf numFmtId="0" fontId="5" fillId="0" borderId="0"/>
    <xf numFmtId="9" fontId="8" fillId="0" borderId="0" applyFont="0" applyFill="0" applyBorder="0" applyAlignment="0" applyProtection="0"/>
    <xf numFmtId="0" fontId="4" fillId="0" borderId="0"/>
    <xf numFmtId="0" fontId="3" fillId="0" borderId="0"/>
    <xf numFmtId="0" fontId="2" fillId="0" borderId="0"/>
    <xf numFmtId="0" fontId="1" fillId="0" borderId="0"/>
  </cellStyleXfs>
  <cellXfs count="55">
    <xf numFmtId="0" fontId="0" fillId="0" borderId="0" xfId="0"/>
    <xf numFmtId="0" fontId="8" fillId="0" borderId="0" xfId="3" applyFont="1" applyFill="1" applyAlignment="1">
      <alignment horizontal="left" indent="1"/>
    </xf>
    <xf numFmtId="0" fontId="7" fillId="0" borderId="0" xfId="3" applyFont="1" applyFill="1"/>
    <xf numFmtId="0" fontId="9" fillId="0" borderId="0" xfId="3" applyFont="1" applyFill="1"/>
    <xf numFmtId="0" fontId="9" fillId="0" borderId="1" xfId="3" applyFont="1" applyFill="1" applyBorder="1"/>
    <xf numFmtId="166" fontId="10" fillId="0" borderId="3" xfId="3" applyNumberFormat="1" applyFill="1" applyBorder="1" applyAlignment="1">
      <alignment horizontal="right"/>
    </xf>
    <xf numFmtId="166" fontId="10" fillId="0" borderId="1" xfId="3" applyNumberFormat="1" applyFill="1" applyBorder="1"/>
    <xf numFmtId="0" fontId="10" fillId="0" borderId="2" xfId="3" applyFont="1" applyFill="1" applyBorder="1"/>
    <xf numFmtId="0" fontId="9" fillId="0" borderId="0" xfId="8" applyFont="1" applyFill="1" applyAlignment="1"/>
    <xf numFmtId="0" fontId="2" fillId="0" borderId="0" xfId="8" applyFill="1"/>
    <xf numFmtId="0" fontId="9" fillId="0" borderId="0" xfId="8" applyFont="1" applyFill="1" applyAlignment="1">
      <alignment vertical="center"/>
    </xf>
    <xf numFmtId="0" fontId="10" fillId="0" borderId="0" xfId="8" applyFont="1" applyFill="1" applyAlignment="1">
      <alignment vertical="center"/>
    </xf>
    <xf numFmtId="0" fontId="10" fillId="0" borderId="1" xfId="8" applyFont="1" applyFill="1" applyBorder="1"/>
    <xf numFmtId="0" fontId="9" fillId="0" borderId="1" xfId="8" applyFont="1" applyFill="1" applyBorder="1" applyAlignment="1">
      <alignment horizontal="center" wrapText="1"/>
    </xf>
    <xf numFmtId="0" fontId="9" fillId="0" borderId="0" xfId="8" applyFont="1" applyFill="1" applyAlignment="1">
      <alignment vertical="center"/>
    </xf>
    <xf numFmtId="3" fontId="10" fillId="0" borderId="0" xfId="3" applyNumberFormat="1" applyFill="1"/>
    <xf numFmtId="3" fontId="10" fillId="0" borderId="0" xfId="3" applyNumberFormat="1" applyFont="1" applyFill="1"/>
    <xf numFmtId="3" fontId="10" fillId="0" borderId="0" xfId="8" applyNumberFormat="1" applyFont="1" applyFill="1"/>
    <xf numFmtId="164" fontId="10" fillId="0" borderId="0" xfId="8" applyNumberFormat="1" applyFont="1" applyFill="1"/>
    <xf numFmtId="0" fontId="9" fillId="0" borderId="1" xfId="8" applyFont="1" applyFill="1" applyBorder="1" applyAlignment="1">
      <alignment vertical="center"/>
    </xf>
    <xf numFmtId="3" fontId="10" fillId="0" borderId="1" xfId="8" applyNumberFormat="1" applyFont="1" applyFill="1" applyBorder="1"/>
    <xf numFmtId="0" fontId="10" fillId="0" borderId="2" xfId="8" applyFont="1" applyFill="1" applyBorder="1"/>
    <xf numFmtId="0" fontId="10" fillId="0" borderId="0" xfId="8" applyFont="1" applyFill="1" applyBorder="1"/>
    <xf numFmtId="0" fontId="10" fillId="0" borderId="0" xfId="8" applyFont="1" applyFill="1" applyAlignment="1">
      <alignment wrapText="1"/>
    </xf>
    <xf numFmtId="0" fontId="7" fillId="0" borderId="0" xfId="8" applyFont="1" applyFill="1" applyAlignment="1"/>
    <xf numFmtId="0" fontId="9" fillId="0" borderId="1" xfId="8" applyFont="1" applyFill="1" applyBorder="1" applyAlignment="1">
      <alignment horizontal="center"/>
    </xf>
    <xf numFmtId="0" fontId="7" fillId="0" borderId="0" xfId="0" applyFont="1" applyFill="1" applyAlignment="1">
      <alignment wrapText="1"/>
    </xf>
    <xf numFmtId="0" fontId="0" fillId="0" borderId="0" xfId="0" applyFill="1"/>
    <xf numFmtId="0" fontId="7" fillId="0" borderId="0" xfId="0" applyFont="1" applyFill="1"/>
    <xf numFmtId="0" fontId="8" fillId="0" borderId="0" xfId="0" applyFont="1" applyFill="1" applyBorder="1"/>
    <xf numFmtId="0" fontId="0" fillId="0" borderId="1" xfId="0" applyFill="1" applyBorder="1"/>
    <xf numFmtId="0" fontId="9" fillId="0" borderId="1" xfId="3" applyFont="1" applyFill="1" applyBorder="1" applyAlignment="1">
      <alignment horizontal="center"/>
    </xf>
    <xf numFmtId="0" fontId="9" fillId="0" borderId="1" xfId="3" applyFont="1" applyFill="1" applyBorder="1" applyAlignment="1">
      <alignment horizontal="center" wrapText="1"/>
    </xf>
    <xf numFmtId="0" fontId="0" fillId="0" borderId="0" xfId="0" applyFill="1" applyAlignment="1"/>
    <xf numFmtId="0" fontId="9" fillId="0" borderId="3" xfId="3" applyFont="1" applyFill="1" applyBorder="1"/>
    <xf numFmtId="0" fontId="10" fillId="0" borderId="0" xfId="3" applyFill="1" applyAlignment="1">
      <alignment horizontal="left" indent="1"/>
    </xf>
    <xf numFmtId="165" fontId="0" fillId="0" borderId="0" xfId="0" applyNumberFormat="1" applyFill="1"/>
    <xf numFmtId="165" fontId="10" fillId="0" borderId="0" xfId="3" applyNumberFormat="1" applyFill="1"/>
    <xf numFmtId="4" fontId="10" fillId="0" borderId="0" xfId="3" applyNumberFormat="1" applyFill="1"/>
    <xf numFmtId="165" fontId="7" fillId="0" borderId="1" xfId="0" applyNumberFormat="1" applyFont="1" applyFill="1" applyBorder="1"/>
    <xf numFmtId="165" fontId="9" fillId="0" borderId="0" xfId="3" applyNumberFormat="1" applyFont="1" applyFill="1"/>
    <xf numFmtId="4" fontId="9" fillId="0" borderId="0" xfId="3" applyNumberFormat="1" applyFont="1" applyFill="1"/>
    <xf numFmtId="4" fontId="9" fillId="0" borderId="1" xfId="3" applyNumberFormat="1" applyFont="1" applyFill="1" applyBorder="1"/>
    <xf numFmtId="166" fontId="10" fillId="0" borderId="3" xfId="3" applyNumberFormat="1" applyFill="1" applyBorder="1"/>
    <xf numFmtId="164" fontId="10" fillId="0" borderId="3" xfId="3" applyNumberFormat="1" applyFill="1" applyBorder="1"/>
    <xf numFmtId="164" fontId="10" fillId="0" borderId="1" xfId="3" applyNumberFormat="1" applyFill="1" applyBorder="1"/>
    <xf numFmtId="164" fontId="9" fillId="0" borderId="0" xfId="3" applyNumberFormat="1" applyFont="1" applyFill="1" applyBorder="1" applyAlignment="1">
      <alignment horizontal="right"/>
    </xf>
    <xf numFmtId="0" fontId="12" fillId="0" borderId="0" xfId="0" applyFont="1" applyFill="1"/>
    <xf numFmtId="164" fontId="10" fillId="0" borderId="0" xfId="3" applyNumberFormat="1" applyFill="1" applyBorder="1" applyAlignment="1">
      <alignment horizontal="right"/>
    </xf>
    <xf numFmtId="165" fontId="9" fillId="0" borderId="1" xfId="3" applyNumberFormat="1" applyFont="1" applyFill="1" applyBorder="1" applyAlignment="1">
      <alignment horizontal="right"/>
    </xf>
    <xf numFmtId="0" fontId="8" fillId="0" borderId="0" xfId="0" applyFont="1" applyFill="1" applyAlignment="1">
      <alignment wrapText="1"/>
    </xf>
    <xf numFmtId="0" fontId="8" fillId="0" borderId="0" xfId="1" applyFont="1" applyFill="1" applyAlignment="1">
      <alignment wrapText="1"/>
    </xf>
    <xf numFmtId="0" fontId="8" fillId="0" borderId="0" xfId="1" applyFill="1" applyAlignment="1">
      <alignment wrapText="1"/>
    </xf>
    <xf numFmtId="0" fontId="8" fillId="0" borderId="0" xfId="1" applyFill="1"/>
    <xf numFmtId="0" fontId="12" fillId="0" borderId="0" xfId="0" applyFont="1" applyFill="1" applyAlignment="1"/>
  </cellXfs>
  <cellStyles count="10">
    <cellStyle name="Normal" xfId="0" builtinId="0"/>
    <cellStyle name="Normal 2" xfId="1" xr:uid="{00000000-0005-0000-0000-000001000000}"/>
    <cellStyle name="Normal 3" xfId="2" xr:uid="{00000000-0005-0000-0000-000002000000}"/>
    <cellStyle name="Normal 3 2" xfId="4" xr:uid="{00000000-0005-0000-0000-000003000000}"/>
    <cellStyle name="Normal 3 2 2" xfId="7" xr:uid="{00000000-0005-0000-0000-000004000000}"/>
    <cellStyle name="Normal 3 2 2 2" xfId="9" xr:uid="{00000000-0005-0000-0000-000005000000}"/>
    <cellStyle name="Normal 3 3" xfId="8" xr:uid="{00000000-0005-0000-0000-000006000000}"/>
    <cellStyle name="Normal 4" xfId="3" xr:uid="{00000000-0005-0000-0000-000007000000}"/>
    <cellStyle name="Normal 5" xfId="6" xr:uid="{00000000-0005-0000-0000-000008000000}"/>
    <cellStyle name="Percent 2" xfId="5" xr:uid="{00000000-0005-0000-0000-000009000000}"/>
  </cellStyles>
  <dxfs count="0"/>
  <tableStyles count="0" defaultTableStyle="TableStyleMedium2" defaultPivotStyle="PivotStyleLight16"/>
  <colors>
    <mruColors>
      <color rgb="FFBEDCA8"/>
      <color rgb="FF9ED87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H15"/>
  <sheetViews>
    <sheetView tabSelected="1" zoomScaleNormal="100" workbookViewId="0">
      <selection activeCell="K12" sqref="K12"/>
    </sheetView>
  </sheetViews>
  <sheetFormatPr defaultColWidth="9.36328125" defaultRowHeight="14.5" x14ac:dyDescent="0.35"/>
  <cols>
    <col min="1" max="1" width="30" style="9" customWidth="1"/>
    <col min="2" max="6" width="9.54296875" style="9" customWidth="1"/>
    <col min="7" max="7" width="14.36328125" style="9" customWidth="1"/>
    <col min="8" max="16384" width="9.36328125" style="9"/>
  </cols>
  <sheetData>
    <row r="1" spans="1:8" ht="25.5" customHeight="1" x14ac:dyDescent="0.35">
      <c r="A1" s="8" t="s">
        <v>52</v>
      </c>
      <c r="B1" s="8"/>
      <c r="C1" s="8"/>
      <c r="D1" s="8"/>
      <c r="E1" s="8"/>
      <c r="F1" s="8"/>
      <c r="G1" s="8"/>
    </row>
    <row r="2" spans="1:8" ht="12.75" customHeight="1" x14ac:dyDescent="0.35">
      <c r="A2" s="10" t="s">
        <v>65</v>
      </c>
      <c r="B2" s="10"/>
      <c r="C2" s="10"/>
      <c r="D2" s="10"/>
      <c r="E2" s="10"/>
      <c r="F2" s="10"/>
      <c r="G2" s="10"/>
    </row>
    <row r="3" spans="1:8" ht="12.75" customHeight="1" x14ac:dyDescent="0.35">
      <c r="A3" s="11" t="s">
        <v>29</v>
      </c>
      <c r="B3" s="11"/>
      <c r="C3" s="11"/>
      <c r="D3" s="11"/>
      <c r="E3" s="11"/>
      <c r="F3" s="11"/>
      <c r="G3" s="11"/>
    </row>
    <row r="4" spans="1:8" ht="51.75" customHeight="1" x14ac:dyDescent="0.35">
      <c r="A4" s="12"/>
      <c r="B4" s="13" t="s">
        <v>53</v>
      </c>
      <c r="C4" s="13" t="s">
        <v>54</v>
      </c>
      <c r="D4" s="13" t="s">
        <v>55</v>
      </c>
      <c r="E4" s="13" t="s">
        <v>57</v>
      </c>
      <c r="F4" s="13" t="s">
        <v>60</v>
      </c>
      <c r="G4" s="13" t="s">
        <v>61</v>
      </c>
    </row>
    <row r="5" spans="1:8" ht="12.75" customHeight="1" x14ac:dyDescent="0.35">
      <c r="A5" s="14" t="s">
        <v>0</v>
      </c>
      <c r="B5" s="15">
        <v>2390.2448180000001</v>
      </c>
      <c r="C5" s="15">
        <v>2098.2236389999998</v>
      </c>
      <c r="D5" s="16">
        <v>-1230.7662539999999</v>
      </c>
      <c r="E5" s="16">
        <v>5452.0219589999997</v>
      </c>
      <c r="F5" s="16">
        <v>1639.308446</v>
      </c>
      <c r="G5" s="17">
        <f>F5-B5</f>
        <v>-750.93637200000012</v>
      </c>
      <c r="H5" s="18"/>
    </row>
    <row r="6" spans="1:8" ht="12.75" customHeight="1" x14ac:dyDescent="0.35">
      <c r="A6" s="14" t="s">
        <v>1</v>
      </c>
      <c r="B6" s="17">
        <v>4655.3734789999999</v>
      </c>
      <c r="C6" s="17">
        <v>3717.0747280000001</v>
      </c>
      <c r="D6" s="17">
        <v>32.374735000000001</v>
      </c>
      <c r="E6" s="17">
        <v>7707.2248079999999</v>
      </c>
      <c r="F6" s="17">
        <v>3259.886896</v>
      </c>
      <c r="G6" s="17">
        <f t="shared" ref="G6:G13" si="0">F6-B6</f>
        <v>-1395.4865829999999</v>
      </c>
      <c r="H6" s="18"/>
    </row>
    <row r="7" spans="1:8" ht="12.75" customHeight="1" x14ac:dyDescent="0.35">
      <c r="A7" s="14" t="s">
        <v>5</v>
      </c>
      <c r="B7" s="17">
        <v>58249.980087000004</v>
      </c>
      <c r="C7" s="17">
        <v>56399.261737000001</v>
      </c>
      <c r="D7" s="17">
        <v>52896.436538000002</v>
      </c>
      <c r="E7" s="17">
        <v>62961.905019999998</v>
      </c>
      <c r="F7" s="17">
        <v>61517.544699999999</v>
      </c>
      <c r="G7" s="17">
        <f t="shared" si="0"/>
        <v>3267.564612999995</v>
      </c>
      <c r="H7" s="18"/>
    </row>
    <row r="8" spans="1:8" ht="12.75" customHeight="1" x14ac:dyDescent="0.35">
      <c r="A8" s="14" t="s">
        <v>6</v>
      </c>
      <c r="B8" s="17">
        <v>43858.280000999999</v>
      </c>
      <c r="C8" s="17">
        <v>42302.194342000003</v>
      </c>
      <c r="D8" s="17">
        <v>39454.382866</v>
      </c>
      <c r="E8" s="17">
        <v>48187.985761999997</v>
      </c>
      <c r="F8" s="17">
        <v>46967.877552999998</v>
      </c>
      <c r="G8" s="17">
        <f t="shared" si="0"/>
        <v>3109.5975519999993</v>
      </c>
      <c r="H8" s="18"/>
    </row>
    <row r="9" spans="1:8" ht="12.75" customHeight="1" x14ac:dyDescent="0.35">
      <c r="A9" s="14" t="s">
        <v>7</v>
      </c>
      <c r="B9" s="17">
        <v>1754.802432</v>
      </c>
      <c r="C9" s="17">
        <v>1761.6761309999999</v>
      </c>
      <c r="D9" s="17">
        <v>1719.3110380000001</v>
      </c>
      <c r="E9" s="17">
        <v>1885.4628949999999</v>
      </c>
      <c r="F9" s="17">
        <v>1852.5945340000001</v>
      </c>
      <c r="G9" s="17">
        <f t="shared" si="0"/>
        <v>97.792102000000114</v>
      </c>
      <c r="H9" s="18"/>
    </row>
    <row r="10" spans="1:8" ht="12.75" customHeight="1" x14ac:dyDescent="0.35">
      <c r="A10" s="14" t="s">
        <v>8</v>
      </c>
      <c r="B10" s="17">
        <v>261.15927699999997</v>
      </c>
      <c r="C10" s="17">
        <v>274.425434</v>
      </c>
      <c r="D10" s="17">
        <v>256.31530500000002</v>
      </c>
      <c r="E10" s="17">
        <v>281.22279200000003</v>
      </c>
      <c r="F10" s="17">
        <v>267.63432999999998</v>
      </c>
      <c r="G10" s="17">
        <f t="shared" si="0"/>
        <v>6.4750530000000026</v>
      </c>
      <c r="H10" s="18"/>
    </row>
    <row r="11" spans="1:8" ht="12.75" customHeight="1" x14ac:dyDescent="0.35">
      <c r="A11" s="14" t="s">
        <v>3</v>
      </c>
      <c r="B11" s="17">
        <v>53594.606608000002</v>
      </c>
      <c r="C11" s="17">
        <v>52682.188010999998</v>
      </c>
      <c r="D11" s="17">
        <v>52864.062803000001</v>
      </c>
      <c r="E11" s="17">
        <v>55254.680210999999</v>
      </c>
      <c r="F11" s="17">
        <v>58257.656801999998</v>
      </c>
      <c r="G11" s="17">
        <f t="shared" si="0"/>
        <v>4663.0501939999958</v>
      </c>
      <c r="H11" s="18"/>
    </row>
    <row r="12" spans="1:8" ht="12.75" customHeight="1" x14ac:dyDescent="0.35">
      <c r="A12" s="14" t="s">
        <v>9</v>
      </c>
      <c r="B12" s="17">
        <v>13960.933709000001</v>
      </c>
      <c r="C12" s="17">
        <v>12549.360739</v>
      </c>
      <c r="D12" s="17">
        <v>11960.931655</v>
      </c>
      <c r="E12" s="17">
        <v>10637.406319</v>
      </c>
      <c r="F12" s="17">
        <v>12440.109646000001</v>
      </c>
      <c r="G12" s="17">
        <f t="shared" si="0"/>
        <v>-1520.824063</v>
      </c>
      <c r="H12" s="18"/>
    </row>
    <row r="13" spans="1:8" ht="12.75" customHeight="1" x14ac:dyDescent="0.35">
      <c r="A13" s="19" t="s">
        <v>10</v>
      </c>
      <c r="B13" s="20">
        <v>16341.678076</v>
      </c>
      <c r="C13" s="20">
        <v>16873.059390999999</v>
      </c>
      <c r="D13" s="20">
        <v>17655.677327000001</v>
      </c>
      <c r="E13" s="20">
        <v>19672.004475999998</v>
      </c>
      <c r="F13" s="20">
        <v>20168.878053</v>
      </c>
      <c r="G13" s="20">
        <f t="shared" si="0"/>
        <v>3827.1999770000002</v>
      </c>
      <c r="H13" s="18"/>
    </row>
    <row r="14" spans="1:8" ht="30" customHeight="1" x14ac:dyDescent="0.35">
      <c r="A14" s="21" t="s">
        <v>4</v>
      </c>
      <c r="B14" s="21"/>
      <c r="C14" s="21"/>
      <c r="D14" s="22"/>
      <c r="E14" s="22"/>
      <c r="F14" s="22"/>
      <c r="G14" s="22"/>
    </row>
    <row r="15" spans="1:8" ht="102" customHeight="1" x14ac:dyDescent="0.35">
      <c r="A15" s="23" t="s">
        <v>58</v>
      </c>
      <c r="B15" s="23"/>
      <c r="C15" s="23"/>
      <c r="D15" s="23"/>
      <c r="E15" s="23"/>
      <c r="F15" s="23"/>
      <c r="G15" s="23"/>
    </row>
  </sheetData>
  <mergeCells count="5">
    <mergeCell ref="A1:G1"/>
    <mergeCell ref="A2:G2"/>
    <mergeCell ref="A3:G3"/>
    <mergeCell ref="A14:G14"/>
    <mergeCell ref="A15:G15"/>
  </mergeCells>
  <pageMargins left="0.7" right="0.7" top="0.75" bottom="0.75" header="0.3" footer="0.3"/>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H15"/>
  <sheetViews>
    <sheetView zoomScaleNormal="100" workbookViewId="0">
      <selection activeCell="I1" sqref="I1:L1048576"/>
    </sheetView>
  </sheetViews>
  <sheetFormatPr defaultColWidth="9.36328125" defaultRowHeight="14.5" x14ac:dyDescent="0.35"/>
  <cols>
    <col min="1" max="1" width="30" style="9" customWidth="1"/>
    <col min="2" max="6" width="9.54296875" style="9" customWidth="1"/>
    <col min="7" max="7" width="14.36328125" style="9" customWidth="1"/>
    <col min="8" max="16384" width="9.36328125" style="9"/>
  </cols>
  <sheetData>
    <row r="1" spans="1:8" ht="25.5" customHeight="1" x14ac:dyDescent="0.35">
      <c r="A1" s="24" t="s">
        <v>51</v>
      </c>
      <c r="B1" s="24"/>
      <c r="C1" s="24"/>
      <c r="D1" s="24"/>
      <c r="E1" s="24"/>
      <c r="F1" s="24"/>
      <c r="G1" s="24"/>
    </row>
    <row r="2" spans="1:8" ht="12.75" customHeight="1" x14ac:dyDescent="0.35">
      <c r="A2" s="10" t="s">
        <v>65</v>
      </c>
      <c r="B2" s="10"/>
      <c r="C2" s="10"/>
      <c r="D2" s="10"/>
      <c r="E2" s="10"/>
      <c r="F2" s="10"/>
      <c r="G2" s="10"/>
    </row>
    <row r="3" spans="1:8" ht="12.75" customHeight="1" x14ac:dyDescent="0.35">
      <c r="A3" s="11" t="s">
        <v>29</v>
      </c>
      <c r="B3" s="11"/>
      <c r="C3" s="11"/>
      <c r="D3" s="11"/>
      <c r="E3" s="11"/>
      <c r="F3" s="11"/>
      <c r="G3" s="11"/>
    </row>
    <row r="4" spans="1:8" ht="51.75" customHeight="1" x14ac:dyDescent="0.35">
      <c r="A4" s="25" t="s">
        <v>35</v>
      </c>
      <c r="B4" s="13" t="s">
        <v>53</v>
      </c>
      <c r="C4" s="13" t="s">
        <v>54</v>
      </c>
      <c r="D4" s="13" t="s">
        <v>55</v>
      </c>
      <c r="E4" s="13" t="s">
        <v>57</v>
      </c>
      <c r="F4" s="13" t="s">
        <v>60</v>
      </c>
      <c r="G4" s="13" t="s">
        <v>61</v>
      </c>
    </row>
    <row r="5" spans="1:8" ht="12.75" customHeight="1" x14ac:dyDescent="0.35">
      <c r="A5" s="14" t="s">
        <v>0</v>
      </c>
      <c r="B5" s="17">
        <v>1449.124419</v>
      </c>
      <c r="C5" s="17">
        <v>1316.6682290000001</v>
      </c>
      <c r="D5" s="17">
        <v>-1283.7309130000001</v>
      </c>
      <c r="E5" s="17">
        <v>3732.308117</v>
      </c>
      <c r="F5" s="17">
        <v>423.96782200000001</v>
      </c>
      <c r="G5" s="17">
        <f>F5-B5</f>
        <v>-1025.1565969999999</v>
      </c>
      <c r="H5" s="18"/>
    </row>
    <row r="6" spans="1:8" ht="12.75" customHeight="1" x14ac:dyDescent="0.35">
      <c r="A6" s="14" t="s">
        <v>1</v>
      </c>
      <c r="B6" s="17">
        <v>3107.9138520000001</v>
      </c>
      <c r="C6" s="17">
        <v>2734.6984830000001</v>
      </c>
      <c r="D6" s="17">
        <v>-403.235613</v>
      </c>
      <c r="E6" s="17">
        <v>5511.2770060000003</v>
      </c>
      <c r="F6" s="17">
        <v>1398.136184</v>
      </c>
      <c r="G6" s="17">
        <f t="shared" ref="G6:G13" si="0">F6-B6</f>
        <v>-1709.7776680000002</v>
      </c>
      <c r="H6" s="18"/>
    </row>
    <row r="7" spans="1:8" ht="12.75" customHeight="1" x14ac:dyDescent="0.35">
      <c r="A7" s="14" t="s">
        <v>5</v>
      </c>
      <c r="B7" s="17">
        <v>43643.144242000002</v>
      </c>
      <c r="C7" s="17">
        <v>43641.222593999999</v>
      </c>
      <c r="D7" s="17">
        <v>40380.708194999999</v>
      </c>
      <c r="E7" s="17">
        <v>46553.966968000001</v>
      </c>
      <c r="F7" s="17">
        <v>44707.121179000002</v>
      </c>
      <c r="G7" s="17">
        <f t="shared" si="0"/>
        <v>1063.9769369999995</v>
      </c>
      <c r="H7" s="18"/>
    </row>
    <row r="8" spans="1:8" ht="12.75" customHeight="1" x14ac:dyDescent="0.35">
      <c r="A8" s="14" t="s">
        <v>6</v>
      </c>
      <c r="B8" s="17">
        <v>31637.598387999999</v>
      </c>
      <c r="C8" s="17">
        <v>31832.303939000001</v>
      </c>
      <c r="D8" s="17">
        <v>29219.545954000001</v>
      </c>
      <c r="E8" s="17">
        <v>34291.974885000003</v>
      </c>
      <c r="F8" s="17">
        <v>32656.972792</v>
      </c>
      <c r="G8" s="17">
        <f t="shared" si="0"/>
        <v>1019.374404000002</v>
      </c>
      <c r="H8" s="18"/>
    </row>
    <row r="9" spans="1:8" ht="12.75" customHeight="1" x14ac:dyDescent="0.35">
      <c r="A9" s="14" t="s">
        <v>7</v>
      </c>
      <c r="B9" s="17">
        <v>1405.3753650000001</v>
      </c>
      <c r="C9" s="17">
        <v>1441.3574040000001</v>
      </c>
      <c r="D9" s="17">
        <v>1395.958756</v>
      </c>
      <c r="E9" s="17">
        <v>1525.364918</v>
      </c>
      <c r="F9" s="17">
        <v>1485.1719230000001</v>
      </c>
      <c r="G9" s="17">
        <f t="shared" si="0"/>
        <v>79.796558000000005</v>
      </c>
      <c r="H9" s="18"/>
    </row>
    <row r="10" spans="1:8" ht="12.75" customHeight="1" x14ac:dyDescent="0.35">
      <c r="A10" s="14" t="s">
        <v>8</v>
      </c>
      <c r="B10" s="17">
        <v>226.79199700000001</v>
      </c>
      <c r="C10" s="17">
        <v>241.78184999999999</v>
      </c>
      <c r="D10" s="17">
        <v>218.86982900000001</v>
      </c>
      <c r="E10" s="17">
        <v>236.64903899999999</v>
      </c>
      <c r="F10" s="17">
        <v>225.05640600000001</v>
      </c>
      <c r="G10" s="17">
        <f t="shared" si="0"/>
        <v>-1.7355909999999994</v>
      </c>
      <c r="H10" s="18"/>
    </row>
    <row r="11" spans="1:8" ht="12.75" customHeight="1" x14ac:dyDescent="0.35">
      <c r="A11" s="14" t="s">
        <v>3</v>
      </c>
      <c r="B11" s="17">
        <v>40535.230388999997</v>
      </c>
      <c r="C11" s="17">
        <v>40906.524109999998</v>
      </c>
      <c r="D11" s="17">
        <v>40783.944804999999</v>
      </c>
      <c r="E11" s="17">
        <v>41042.689960999996</v>
      </c>
      <c r="F11" s="17">
        <v>43308.983994000002</v>
      </c>
      <c r="G11" s="17">
        <f t="shared" si="0"/>
        <v>2773.7536050000053</v>
      </c>
      <c r="H11" s="18"/>
    </row>
    <row r="12" spans="1:8" ht="12.75" customHeight="1" x14ac:dyDescent="0.35">
      <c r="A12" s="14" t="s">
        <v>9</v>
      </c>
      <c r="B12" s="17">
        <v>9607.7245760000005</v>
      </c>
      <c r="C12" s="17">
        <v>8919.1816479999998</v>
      </c>
      <c r="D12" s="17">
        <v>8551.6530079999993</v>
      </c>
      <c r="E12" s="17">
        <v>7264.340706</v>
      </c>
      <c r="F12" s="17">
        <v>8544.8762659999993</v>
      </c>
      <c r="G12" s="17">
        <f t="shared" si="0"/>
        <v>-1062.8483100000012</v>
      </c>
      <c r="H12" s="18"/>
    </row>
    <row r="13" spans="1:8" ht="12.75" customHeight="1" x14ac:dyDescent="0.35">
      <c r="A13" s="19" t="s">
        <v>10</v>
      </c>
      <c r="B13" s="20">
        <v>12364.164956000001</v>
      </c>
      <c r="C13" s="20">
        <v>13127.368946000001</v>
      </c>
      <c r="D13" s="20">
        <v>13612.254951999999</v>
      </c>
      <c r="E13" s="20">
        <v>14595.859444</v>
      </c>
      <c r="F13" s="20">
        <v>14944.094015000001</v>
      </c>
      <c r="G13" s="20">
        <f t="shared" si="0"/>
        <v>2579.9290590000001</v>
      </c>
      <c r="H13" s="18"/>
    </row>
    <row r="14" spans="1:8" ht="30" customHeight="1" x14ac:dyDescent="0.35">
      <c r="A14" s="21" t="s">
        <v>4</v>
      </c>
      <c r="B14" s="21"/>
      <c r="C14" s="21"/>
      <c r="D14" s="22"/>
      <c r="E14" s="22"/>
      <c r="F14" s="22"/>
      <c r="G14" s="22"/>
    </row>
    <row r="15" spans="1:8" ht="106.5" customHeight="1" x14ac:dyDescent="0.35">
      <c r="A15" s="23" t="s">
        <v>58</v>
      </c>
      <c r="B15" s="23"/>
      <c r="C15" s="23"/>
      <c r="D15" s="23"/>
      <c r="E15" s="23"/>
      <c r="F15" s="23"/>
      <c r="G15" s="23"/>
    </row>
  </sheetData>
  <mergeCells count="5">
    <mergeCell ref="A1:G1"/>
    <mergeCell ref="A2:G2"/>
    <mergeCell ref="A3:G3"/>
    <mergeCell ref="A14:G14"/>
    <mergeCell ref="A15:G15"/>
  </mergeCells>
  <phoneticPr fontId="13" type="noConversion"/>
  <pageMargins left="0.7" right="0.7" top="0.75" bottom="0.75" header="0.3" footer="0.3"/>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H15"/>
  <sheetViews>
    <sheetView zoomScaleNormal="100" workbookViewId="0">
      <selection activeCell="I1" sqref="I1:M1048576"/>
    </sheetView>
  </sheetViews>
  <sheetFormatPr defaultColWidth="9.36328125" defaultRowHeight="14.5" x14ac:dyDescent="0.35"/>
  <cols>
    <col min="1" max="1" width="30" style="9" customWidth="1"/>
    <col min="2" max="6" width="9.54296875" style="9" customWidth="1"/>
    <col min="7" max="7" width="14.36328125" style="9" customWidth="1"/>
    <col min="8" max="16384" width="9.36328125" style="9"/>
  </cols>
  <sheetData>
    <row r="1" spans="1:8" ht="25.5" customHeight="1" x14ac:dyDescent="0.35">
      <c r="A1" s="24" t="s">
        <v>50</v>
      </c>
      <c r="B1" s="24"/>
      <c r="C1" s="24"/>
      <c r="D1" s="24"/>
      <c r="E1" s="24"/>
      <c r="F1" s="24"/>
      <c r="G1" s="24"/>
    </row>
    <row r="2" spans="1:8" ht="12.75" customHeight="1" x14ac:dyDescent="0.35">
      <c r="A2" s="10" t="s">
        <v>66</v>
      </c>
      <c r="B2" s="10"/>
      <c r="C2" s="10"/>
      <c r="D2" s="10"/>
      <c r="E2" s="10"/>
      <c r="F2" s="10"/>
      <c r="G2" s="10"/>
    </row>
    <row r="3" spans="1:8" ht="12.75" customHeight="1" x14ac:dyDescent="0.35">
      <c r="A3" s="11" t="s">
        <v>29</v>
      </c>
      <c r="B3" s="11"/>
      <c r="C3" s="11"/>
      <c r="D3" s="11"/>
      <c r="E3" s="11"/>
      <c r="F3" s="11"/>
      <c r="G3" s="11"/>
    </row>
    <row r="4" spans="1:8" ht="51.75" customHeight="1" x14ac:dyDescent="0.35">
      <c r="A4" s="25" t="s">
        <v>36</v>
      </c>
      <c r="B4" s="13" t="s">
        <v>53</v>
      </c>
      <c r="C4" s="13" t="s">
        <v>54</v>
      </c>
      <c r="D4" s="13" t="s">
        <v>55</v>
      </c>
      <c r="E4" s="13" t="s">
        <v>57</v>
      </c>
      <c r="F4" s="13" t="s">
        <v>60</v>
      </c>
      <c r="G4" s="13" t="s">
        <v>61</v>
      </c>
    </row>
    <row r="5" spans="1:8" ht="12.75" customHeight="1" x14ac:dyDescent="0.35">
      <c r="A5" s="14" t="s">
        <v>0</v>
      </c>
      <c r="B5" s="17">
        <v>941.12039900000002</v>
      </c>
      <c r="C5" s="17">
        <v>781.55541000000005</v>
      </c>
      <c r="D5" s="17">
        <v>52.964658999999997</v>
      </c>
      <c r="E5" s="17">
        <v>1719.7138420000001</v>
      </c>
      <c r="F5" s="17">
        <v>1215.3406239999999</v>
      </c>
      <c r="G5" s="17">
        <f>F5-B5</f>
        <v>274.22022499999991</v>
      </c>
      <c r="H5" s="18"/>
    </row>
    <row r="6" spans="1:8" ht="12.75" customHeight="1" x14ac:dyDescent="0.35">
      <c r="A6" s="14" t="s">
        <v>1</v>
      </c>
      <c r="B6" s="17">
        <v>1547.459627</v>
      </c>
      <c r="C6" s="17">
        <v>982.37624500000004</v>
      </c>
      <c r="D6" s="17">
        <v>435.61034799999999</v>
      </c>
      <c r="E6" s="17">
        <v>2195.9478020000001</v>
      </c>
      <c r="F6" s="17">
        <v>1861.750712</v>
      </c>
      <c r="G6" s="17">
        <f t="shared" ref="G6:G13" si="0">F6-B6</f>
        <v>314.29108500000007</v>
      </c>
      <c r="H6" s="18"/>
    </row>
    <row r="7" spans="1:8" ht="12.75" customHeight="1" x14ac:dyDescent="0.35">
      <c r="A7" s="14" t="s">
        <v>5</v>
      </c>
      <c r="B7" s="17">
        <v>14606.835845</v>
      </c>
      <c r="C7" s="17">
        <v>12758.039143</v>
      </c>
      <c r="D7" s="17">
        <v>12515.728343000001</v>
      </c>
      <c r="E7" s="17">
        <v>16407.938052000001</v>
      </c>
      <c r="F7" s="17">
        <v>16810.423521000001</v>
      </c>
      <c r="G7" s="17">
        <f t="shared" si="0"/>
        <v>2203.587676000001</v>
      </c>
      <c r="H7" s="18"/>
    </row>
    <row r="8" spans="1:8" ht="12.75" customHeight="1" x14ac:dyDescent="0.35">
      <c r="A8" s="14" t="s">
        <v>6</v>
      </c>
      <c r="B8" s="17">
        <v>12220.681613000001</v>
      </c>
      <c r="C8" s="17">
        <v>10469.890402999999</v>
      </c>
      <c r="D8" s="17">
        <v>10234.836912000001</v>
      </c>
      <c r="E8" s="17">
        <v>13896.010877000001</v>
      </c>
      <c r="F8" s="17">
        <v>14310.904761</v>
      </c>
      <c r="G8" s="17">
        <f t="shared" si="0"/>
        <v>2090.2231479999991</v>
      </c>
      <c r="H8" s="18"/>
    </row>
    <row r="9" spans="1:8" ht="12.75" customHeight="1" x14ac:dyDescent="0.35">
      <c r="A9" s="14" t="s">
        <v>7</v>
      </c>
      <c r="B9" s="17">
        <v>349.42706700000002</v>
      </c>
      <c r="C9" s="17">
        <v>320.31872700000002</v>
      </c>
      <c r="D9" s="17">
        <v>323.352282</v>
      </c>
      <c r="E9" s="17">
        <v>360.09797700000001</v>
      </c>
      <c r="F9" s="17">
        <v>367.42261100000002</v>
      </c>
      <c r="G9" s="17">
        <f t="shared" si="0"/>
        <v>17.995543999999995</v>
      </c>
      <c r="H9" s="18"/>
    </row>
    <row r="10" spans="1:8" ht="12.75" customHeight="1" x14ac:dyDescent="0.35">
      <c r="A10" s="14" t="s">
        <v>8</v>
      </c>
      <c r="B10" s="17">
        <v>34.367280000000001</v>
      </c>
      <c r="C10" s="17">
        <v>32.643583999999997</v>
      </c>
      <c r="D10" s="17">
        <v>37.445475999999999</v>
      </c>
      <c r="E10" s="17">
        <v>44.573753000000004</v>
      </c>
      <c r="F10" s="17">
        <v>42.577924000000003</v>
      </c>
      <c r="G10" s="17">
        <f t="shared" si="0"/>
        <v>8.2106440000000021</v>
      </c>
      <c r="H10" s="18"/>
    </row>
    <row r="11" spans="1:8" ht="12.75" customHeight="1" x14ac:dyDescent="0.35">
      <c r="A11" s="14" t="s">
        <v>3</v>
      </c>
      <c r="B11" s="17">
        <v>13059.376219</v>
      </c>
      <c r="C11" s="17">
        <v>11775.663901</v>
      </c>
      <c r="D11" s="17">
        <v>12080.117998</v>
      </c>
      <c r="E11" s="17">
        <v>14211.990250000001</v>
      </c>
      <c r="F11" s="17">
        <v>14948.672807999999</v>
      </c>
      <c r="G11" s="17">
        <f t="shared" si="0"/>
        <v>1889.2965889999996</v>
      </c>
      <c r="H11" s="18"/>
    </row>
    <row r="12" spans="1:8" ht="12.75" customHeight="1" x14ac:dyDescent="0.35">
      <c r="A12" s="14" t="s">
        <v>9</v>
      </c>
      <c r="B12" s="17">
        <v>4353.2091330000003</v>
      </c>
      <c r="C12" s="17">
        <v>3630.179091</v>
      </c>
      <c r="D12" s="17">
        <v>3409.2786470000001</v>
      </c>
      <c r="E12" s="17">
        <v>3373.0656130000002</v>
      </c>
      <c r="F12" s="17">
        <v>3895.2333800000001</v>
      </c>
      <c r="G12" s="17">
        <f t="shared" si="0"/>
        <v>-457.97575300000017</v>
      </c>
      <c r="H12" s="18"/>
    </row>
    <row r="13" spans="1:8" ht="12.75" customHeight="1" x14ac:dyDescent="0.35">
      <c r="A13" s="19" t="s">
        <v>10</v>
      </c>
      <c r="B13" s="20">
        <v>3977.5131200000001</v>
      </c>
      <c r="C13" s="20">
        <v>3745.6904450000002</v>
      </c>
      <c r="D13" s="20">
        <v>4043.4223750000001</v>
      </c>
      <c r="E13" s="20">
        <v>5076.1450320000004</v>
      </c>
      <c r="F13" s="20">
        <v>5224.7840379999998</v>
      </c>
      <c r="G13" s="20">
        <f t="shared" si="0"/>
        <v>1247.2709179999997</v>
      </c>
      <c r="H13" s="18"/>
    </row>
    <row r="14" spans="1:8" ht="30" customHeight="1" x14ac:dyDescent="0.35">
      <c r="A14" s="21" t="s">
        <v>4</v>
      </c>
      <c r="B14" s="21"/>
      <c r="C14" s="21"/>
      <c r="D14" s="22"/>
      <c r="E14" s="22"/>
      <c r="F14" s="22"/>
      <c r="G14" s="22"/>
    </row>
    <row r="15" spans="1:8" ht="103.5" customHeight="1" x14ac:dyDescent="0.35">
      <c r="A15" s="23" t="s">
        <v>59</v>
      </c>
      <c r="B15" s="23"/>
      <c r="C15" s="23"/>
      <c r="D15" s="23"/>
      <c r="E15" s="23"/>
      <c r="F15" s="23"/>
      <c r="G15" s="23"/>
    </row>
  </sheetData>
  <mergeCells count="5">
    <mergeCell ref="A1:G1"/>
    <mergeCell ref="A2:G2"/>
    <mergeCell ref="A3:G3"/>
    <mergeCell ref="A14:G14"/>
    <mergeCell ref="A15:G15"/>
  </mergeCells>
  <phoneticPr fontId="13" type="noConversion"/>
  <pageMargins left="0.7" right="0.7" top="0.75" bottom="0.75" header="0.3" footer="0.3"/>
  <pageSetup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H46"/>
  <sheetViews>
    <sheetView zoomScaleNormal="100" workbookViewId="0">
      <selection activeCell="H1" sqref="H1:K1048576"/>
    </sheetView>
  </sheetViews>
  <sheetFormatPr defaultColWidth="9.36328125" defaultRowHeight="12.5" x14ac:dyDescent="0.25"/>
  <cols>
    <col min="1" max="1" width="36.453125" style="27" customWidth="1"/>
    <col min="2" max="3" width="10.6328125" style="27" customWidth="1"/>
    <col min="4" max="4" width="9.36328125" style="27"/>
    <col min="5" max="5" width="9.6328125" style="27" customWidth="1"/>
    <col min="6" max="6" width="11.36328125" style="27" customWidth="1"/>
    <col min="7" max="16384" width="9.36328125" style="27"/>
  </cols>
  <sheetData>
    <row r="1" spans="1:8" ht="25.5" customHeight="1" x14ac:dyDescent="0.3">
      <c r="A1" s="26" t="s">
        <v>49</v>
      </c>
      <c r="B1" s="26"/>
      <c r="C1" s="26"/>
      <c r="D1" s="26"/>
      <c r="E1" s="26"/>
      <c r="F1" s="26"/>
    </row>
    <row r="2" spans="1:8" ht="13" x14ac:dyDescent="0.3">
      <c r="A2" s="28" t="s">
        <v>65</v>
      </c>
      <c r="B2" s="28"/>
      <c r="C2" s="28"/>
      <c r="D2" s="28"/>
      <c r="E2" s="28"/>
      <c r="F2" s="28"/>
    </row>
    <row r="3" spans="1:8" x14ac:dyDescent="0.25">
      <c r="A3" s="29" t="s">
        <v>29</v>
      </c>
      <c r="B3" s="29"/>
      <c r="C3" s="29"/>
      <c r="D3" s="29"/>
      <c r="E3" s="29"/>
      <c r="F3" s="29"/>
    </row>
    <row r="4" spans="1:8" ht="63.75" customHeight="1" x14ac:dyDescent="0.3">
      <c r="A4" s="30"/>
      <c r="B4" s="31" t="s">
        <v>62</v>
      </c>
      <c r="C4" s="31" t="s">
        <v>63</v>
      </c>
      <c r="D4" s="31" t="s">
        <v>11</v>
      </c>
      <c r="E4" s="32" t="s">
        <v>56</v>
      </c>
      <c r="F4" s="32" t="s">
        <v>64</v>
      </c>
      <c r="G4" s="33"/>
      <c r="H4" s="33"/>
    </row>
    <row r="5" spans="1:8" ht="25.5" customHeight="1" x14ac:dyDescent="0.3">
      <c r="A5" s="34" t="s">
        <v>2</v>
      </c>
      <c r="B5" s="5"/>
      <c r="C5" s="5"/>
      <c r="D5" s="5"/>
      <c r="E5" s="5"/>
      <c r="F5" s="5"/>
      <c r="G5" s="33"/>
      <c r="H5" s="33"/>
    </row>
    <row r="6" spans="1:8" x14ac:dyDescent="0.25">
      <c r="A6" s="35" t="s">
        <v>32</v>
      </c>
      <c r="B6" s="36">
        <v>43858.280000999999</v>
      </c>
      <c r="C6" s="36">
        <v>46967.877552999998</v>
      </c>
      <c r="D6" s="37">
        <f t="shared" ref="D6:D12" si="0">(C6-B6)</f>
        <v>3109.5975519999993</v>
      </c>
      <c r="E6" s="38">
        <f t="shared" ref="E6:E12" si="1">(C6-B6)/B6*100</f>
        <v>7.0901037430767877</v>
      </c>
      <c r="F6" s="38">
        <f>(C6/C12)*100</f>
        <v>76.348751859402469</v>
      </c>
      <c r="G6" s="33"/>
      <c r="H6" s="33"/>
    </row>
    <row r="7" spans="1:8" x14ac:dyDescent="0.25">
      <c r="A7" s="35" t="s">
        <v>12</v>
      </c>
      <c r="B7" s="36">
        <v>1161.466103</v>
      </c>
      <c r="C7" s="36">
        <v>805.02420800000004</v>
      </c>
      <c r="D7" s="37">
        <f t="shared" si="0"/>
        <v>-356.44189499999993</v>
      </c>
      <c r="E7" s="38">
        <f t="shared" si="1"/>
        <v>-30.688962345033666</v>
      </c>
      <c r="F7" s="38">
        <f>(C7/C12)*100</f>
        <v>1.3086091324447804</v>
      </c>
    </row>
    <row r="8" spans="1:8" x14ac:dyDescent="0.25">
      <c r="A8" s="35" t="s">
        <v>13</v>
      </c>
      <c r="B8" s="36">
        <v>1754.802432</v>
      </c>
      <c r="C8" s="36">
        <v>1852.5945340000001</v>
      </c>
      <c r="D8" s="37">
        <f t="shared" si="0"/>
        <v>97.792102000000114</v>
      </c>
      <c r="E8" s="38">
        <f t="shared" si="1"/>
        <v>5.5728269015756702</v>
      </c>
      <c r="F8" s="38">
        <f>(C8/C12)*100</f>
        <v>3.0114897189646781</v>
      </c>
    </row>
    <row r="9" spans="1:8" x14ac:dyDescent="0.25">
      <c r="A9" s="35" t="s">
        <v>14</v>
      </c>
      <c r="B9" s="36">
        <v>261.15927699999997</v>
      </c>
      <c r="C9" s="36">
        <v>267.63432999999998</v>
      </c>
      <c r="D9" s="37">
        <f t="shared" si="0"/>
        <v>6.4750530000000026</v>
      </c>
      <c r="E9" s="38">
        <f t="shared" si="1"/>
        <v>2.4793501783204901</v>
      </c>
      <c r="F9" s="38">
        <f>(C9/C12)*100</f>
        <v>0.43505366039096804</v>
      </c>
    </row>
    <row r="10" spans="1:8" x14ac:dyDescent="0.25">
      <c r="A10" s="35" t="s">
        <v>26</v>
      </c>
      <c r="B10" s="36">
        <v>7967.0607479999999</v>
      </c>
      <c r="C10" s="36">
        <v>7627.4171630000001</v>
      </c>
      <c r="D10" s="37">
        <f t="shared" si="0"/>
        <v>-339.6435849999998</v>
      </c>
      <c r="E10" s="38">
        <f t="shared" si="1"/>
        <v>-4.2630977187573444</v>
      </c>
      <c r="F10" s="38">
        <f>(C10/C12)*100</f>
        <v>12.398767213802667</v>
      </c>
    </row>
    <row r="11" spans="1:8" x14ac:dyDescent="0.25">
      <c r="A11" s="35" t="s">
        <v>27</v>
      </c>
      <c r="B11" s="36">
        <v>3247.211526</v>
      </c>
      <c r="C11" s="36">
        <v>3996.9969120000001</v>
      </c>
      <c r="D11" s="37">
        <f t="shared" si="0"/>
        <v>749.78538600000002</v>
      </c>
      <c r="E11" s="38">
        <f t="shared" si="1"/>
        <v>23.090130716664621</v>
      </c>
      <c r="F11" s="38">
        <f>(C11/C12)*100</f>
        <v>6.4973284149944295</v>
      </c>
    </row>
    <row r="12" spans="1:8" ht="13" x14ac:dyDescent="0.3">
      <c r="A12" s="4" t="s">
        <v>37</v>
      </c>
      <c r="B12" s="39">
        <v>58249.980087000004</v>
      </c>
      <c r="C12" s="39">
        <v>61517.544699999999</v>
      </c>
      <c r="D12" s="40">
        <f t="shared" si="0"/>
        <v>3267.564612999995</v>
      </c>
      <c r="E12" s="41">
        <f t="shared" si="1"/>
        <v>5.6095549013401929</v>
      </c>
      <c r="F12" s="42">
        <f>SUM(F6:F11)</f>
        <v>100</v>
      </c>
    </row>
    <row r="13" spans="1:8" ht="25.5" customHeight="1" x14ac:dyDescent="0.3">
      <c r="A13" s="4" t="s">
        <v>15</v>
      </c>
      <c r="B13" s="6"/>
      <c r="C13" s="6"/>
      <c r="D13" s="43"/>
      <c r="E13" s="44"/>
      <c r="F13" s="45"/>
    </row>
    <row r="14" spans="1:8" x14ac:dyDescent="0.25">
      <c r="A14" s="35" t="s">
        <v>16</v>
      </c>
      <c r="B14" s="36">
        <v>13960.933709000001</v>
      </c>
      <c r="C14" s="36">
        <v>12440.109646000001</v>
      </c>
      <c r="D14" s="37">
        <f t="shared" ref="D14:D22" si="2">(C14-B14)</f>
        <v>-1520.824063</v>
      </c>
      <c r="E14" s="38">
        <f t="shared" ref="E14:E22" si="3">(C14-B14)/B14*100</f>
        <v>-10.893426576616374</v>
      </c>
      <c r="F14" s="38">
        <f>(C14/C22)*100</f>
        <v>21.353604536962649</v>
      </c>
    </row>
    <row r="15" spans="1:8" x14ac:dyDescent="0.25">
      <c r="A15" s="35" t="s">
        <v>17</v>
      </c>
      <c r="B15" s="36">
        <v>16341.678076</v>
      </c>
      <c r="C15" s="36">
        <v>20168.878053</v>
      </c>
      <c r="D15" s="37">
        <f t="shared" si="2"/>
        <v>3827.1999770000002</v>
      </c>
      <c r="E15" s="38">
        <f t="shared" si="3"/>
        <v>23.419871320441498</v>
      </c>
      <c r="F15" s="38">
        <f>(C15/C22)*100</f>
        <v>34.620132631746351</v>
      </c>
    </row>
    <row r="16" spans="1:8" x14ac:dyDescent="0.25">
      <c r="A16" s="35" t="s">
        <v>18</v>
      </c>
      <c r="B16" s="36">
        <v>2849.8799789999998</v>
      </c>
      <c r="C16" s="36">
        <v>3105.992139</v>
      </c>
      <c r="D16" s="37">
        <f t="shared" si="2"/>
        <v>256.11216000000013</v>
      </c>
      <c r="E16" s="38">
        <f t="shared" si="3"/>
        <v>8.986770035482964</v>
      </c>
      <c r="F16" s="38">
        <f>(C16/C22)*100</f>
        <v>5.3314745382848461</v>
      </c>
    </row>
    <row r="17" spans="1:6" x14ac:dyDescent="0.25">
      <c r="A17" s="35" t="s">
        <v>19</v>
      </c>
      <c r="B17" s="36">
        <v>2510.5163790000001</v>
      </c>
      <c r="C17" s="36">
        <v>2694.3248619999999</v>
      </c>
      <c r="D17" s="37">
        <f t="shared" si="2"/>
        <v>183.8084829999998</v>
      </c>
      <c r="E17" s="38">
        <f t="shared" si="3"/>
        <v>7.3215408804946813</v>
      </c>
      <c r="F17" s="38">
        <f>(C17/C22)*100</f>
        <v>4.6248424840655504</v>
      </c>
    </row>
    <row r="18" spans="1:6" x14ac:dyDescent="0.25">
      <c r="A18" s="35" t="s">
        <v>20</v>
      </c>
      <c r="B18" s="36">
        <v>984.90619800000002</v>
      </c>
      <c r="C18" s="36">
        <v>1175.4077649999999</v>
      </c>
      <c r="D18" s="37">
        <f t="shared" si="2"/>
        <v>190.50156699999991</v>
      </c>
      <c r="E18" s="38">
        <f t="shared" si="3"/>
        <v>19.342102566400936</v>
      </c>
      <c r="F18" s="38">
        <f>(C18/C22)*100</f>
        <v>2.017602199475431</v>
      </c>
    </row>
    <row r="19" spans="1:6" x14ac:dyDescent="0.25">
      <c r="A19" s="35" t="s">
        <v>21</v>
      </c>
      <c r="B19" s="36">
        <v>821.10692600000004</v>
      </c>
      <c r="C19" s="36">
        <v>1108.725827</v>
      </c>
      <c r="D19" s="37">
        <f t="shared" si="2"/>
        <v>287.61890099999994</v>
      </c>
      <c r="E19" s="38">
        <f t="shared" si="3"/>
        <v>35.02819083516048</v>
      </c>
      <c r="F19" s="38">
        <f>(C19/C22)*100</f>
        <v>1.9031418149346804</v>
      </c>
    </row>
    <row r="20" spans="1:6" x14ac:dyDescent="0.25">
      <c r="A20" s="35" t="s">
        <v>26</v>
      </c>
      <c r="B20" s="36">
        <v>5889.4894219999996</v>
      </c>
      <c r="C20" s="36">
        <v>5268.4456410000003</v>
      </c>
      <c r="D20" s="37">
        <f t="shared" si="2"/>
        <v>-621.0437809999994</v>
      </c>
      <c r="E20" s="38">
        <f t="shared" si="3"/>
        <v>-10.544951123948202</v>
      </c>
      <c r="F20" s="38">
        <f>(C20/C22)*100</f>
        <v>9.0433531491076611</v>
      </c>
    </row>
    <row r="21" spans="1:6" x14ac:dyDescent="0.25">
      <c r="A21" s="35" t="s">
        <v>38</v>
      </c>
      <c r="B21" s="36">
        <v>10236.095918999999</v>
      </c>
      <c r="C21" s="36">
        <v>12295.772869</v>
      </c>
      <c r="D21" s="37">
        <f t="shared" si="2"/>
        <v>2059.6769500000009</v>
      </c>
      <c r="E21" s="38">
        <f t="shared" si="3"/>
        <v>20.121704273763957</v>
      </c>
      <c r="F21" s="38">
        <f>(C21/C22)*100</f>
        <v>21.105848645422835</v>
      </c>
    </row>
    <row r="22" spans="1:6" ht="13" x14ac:dyDescent="0.3">
      <c r="A22" s="4" t="s">
        <v>22</v>
      </c>
      <c r="B22" s="39">
        <v>53594.606608000002</v>
      </c>
      <c r="C22" s="39">
        <v>58257.656801999998</v>
      </c>
      <c r="D22" s="40">
        <f t="shared" si="2"/>
        <v>4663.0501939999958</v>
      </c>
      <c r="E22" s="41">
        <f t="shared" si="3"/>
        <v>8.7005959911345787</v>
      </c>
      <c r="F22" s="42">
        <f>SUM(F14:F21)</f>
        <v>100.00000000000001</v>
      </c>
    </row>
    <row r="23" spans="1:6" ht="25.5" customHeight="1" x14ac:dyDescent="0.3">
      <c r="A23" s="4" t="s">
        <v>25</v>
      </c>
      <c r="B23" s="6"/>
      <c r="C23" s="6"/>
      <c r="D23" s="43"/>
      <c r="E23" s="44"/>
      <c r="F23" s="45"/>
    </row>
    <row r="24" spans="1:6" ht="13" x14ac:dyDescent="0.3">
      <c r="A24" s="3" t="s">
        <v>23</v>
      </c>
      <c r="B24" s="40">
        <f>(B12-B22)</f>
        <v>4655.3734790000017</v>
      </c>
      <c r="C24" s="40">
        <f>(C12-C22)</f>
        <v>3259.8878980000009</v>
      </c>
      <c r="D24" s="37">
        <f t="shared" ref="D24:D31" si="4">(C24-B24)</f>
        <v>-1395.4855810000008</v>
      </c>
      <c r="E24" s="38">
        <f>(C24-B24)/B24*100</f>
        <v>-29.97580295748384</v>
      </c>
      <c r="F24" s="46" t="s">
        <v>31</v>
      </c>
    </row>
    <row r="25" spans="1:6" ht="13" x14ac:dyDescent="0.3">
      <c r="A25" s="3" t="s">
        <v>39</v>
      </c>
      <c r="B25" s="40">
        <f>(B24/B12)*100</f>
        <v>7.9920602067964808</v>
      </c>
      <c r="C25" s="40">
        <f>(C24/C12)*100</f>
        <v>5.2991189975109672</v>
      </c>
      <c r="D25" s="40">
        <f t="shared" si="4"/>
        <v>-2.6929412092855136</v>
      </c>
      <c r="E25" s="46" t="s">
        <v>31</v>
      </c>
      <c r="F25" s="46" t="s">
        <v>31</v>
      </c>
    </row>
    <row r="26" spans="1:6" x14ac:dyDescent="0.25">
      <c r="A26" s="1" t="s">
        <v>40</v>
      </c>
      <c r="B26" s="37">
        <v>-1458.1336980000001</v>
      </c>
      <c r="C26" s="37">
        <v>-981.80841799999996</v>
      </c>
      <c r="D26" s="37">
        <f t="shared" si="4"/>
        <v>476.32528000000013</v>
      </c>
      <c r="E26" s="38">
        <f>(C26-B26)/B26*100</f>
        <v>-32.666776760823488</v>
      </c>
      <c r="F26" s="48" t="s">
        <v>31</v>
      </c>
    </row>
    <row r="27" spans="1:6" ht="13" x14ac:dyDescent="0.3">
      <c r="A27" s="2" t="s">
        <v>24</v>
      </c>
      <c r="B27" s="40">
        <f>SUM(B24,B26)</f>
        <v>3197.2397810000016</v>
      </c>
      <c r="C27" s="40">
        <f>SUM(C24,C26)</f>
        <v>2278.0794800000008</v>
      </c>
      <c r="D27" s="37">
        <f t="shared" si="4"/>
        <v>-919.1603010000008</v>
      </c>
      <c r="E27" s="38">
        <f>(C27-B27)/B27*100</f>
        <v>-28.748557004145457</v>
      </c>
      <c r="F27" s="46" t="s">
        <v>31</v>
      </c>
    </row>
    <row r="28" spans="1:6" x14ac:dyDescent="0.25">
      <c r="A28" s="1" t="s">
        <v>33</v>
      </c>
      <c r="B28" s="37">
        <v>-806.99596299999996</v>
      </c>
      <c r="C28" s="37">
        <v>-638.76903000000004</v>
      </c>
      <c r="D28" s="37">
        <f t="shared" si="4"/>
        <v>168.22693299999992</v>
      </c>
      <c r="E28" s="38">
        <f>(C28-B28)/B28*100</f>
        <v>-20.846068718190097</v>
      </c>
      <c r="F28" s="48" t="s">
        <v>31</v>
      </c>
    </row>
    <row r="29" spans="1:6" x14ac:dyDescent="0.25">
      <c r="A29" s="1" t="s">
        <v>34</v>
      </c>
      <c r="B29" s="37">
        <v>0</v>
      </c>
      <c r="C29" s="37">
        <v>0</v>
      </c>
      <c r="D29" s="37">
        <f t="shared" si="4"/>
        <v>0</v>
      </c>
      <c r="E29" s="38">
        <v>0</v>
      </c>
      <c r="F29" s="48" t="s">
        <v>31</v>
      </c>
    </row>
    <row r="30" spans="1:6" ht="13" x14ac:dyDescent="0.3">
      <c r="A30" s="3" t="s">
        <v>0</v>
      </c>
      <c r="B30" s="40">
        <f>SUM(B27:B29)</f>
        <v>2390.2438180000017</v>
      </c>
      <c r="C30" s="40">
        <f>SUM(C27:C29)</f>
        <v>1639.3104500000009</v>
      </c>
      <c r="D30" s="37">
        <f t="shared" si="4"/>
        <v>-750.93336800000088</v>
      </c>
      <c r="E30" s="38">
        <f>(C30-B30)/B30*100</f>
        <v>-31.416601199635458</v>
      </c>
      <c r="F30" s="46" t="s">
        <v>31</v>
      </c>
    </row>
    <row r="31" spans="1:6" ht="13" x14ac:dyDescent="0.3">
      <c r="A31" s="4" t="s">
        <v>41</v>
      </c>
      <c r="B31" s="49">
        <f>(B30/B12)*100</f>
        <v>4.1034242662916327</v>
      </c>
      <c r="C31" s="49">
        <f>(C30/C12)*100</f>
        <v>2.6647852380883479</v>
      </c>
      <c r="D31" s="40">
        <f t="shared" si="4"/>
        <v>-1.4386390282032848</v>
      </c>
      <c r="E31" s="46" t="s">
        <v>31</v>
      </c>
      <c r="F31" s="46" t="s">
        <v>31</v>
      </c>
    </row>
    <row r="32" spans="1:6" ht="25.5" customHeight="1" x14ac:dyDescent="0.25">
      <c r="A32" s="7" t="s">
        <v>4</v>
      </c>
      <c r="B32" s="7"/>
      <c r="C32" s="7"/>
      <c r="D32" s="7"/>
      <c r="E32" s="7"/>
      <c r="F32" s="7"/>
    </row>
    <row r="33" spans="1:6" ht="63.75" customHeight="1" x14ac:dyDescent="0.25">
      <c r="A33" s="50" t="s">
        <v>28</v>
      </c>
      <c r="B33" s="50"/>
      <c r="C33" s="50"/>
      <c r="D33" s="50"/>
      <c r="E33" s="50"/>
      <c r="F33" s="50"/>
    </row>
    <row r="34" spans="1:6" ht="51" customHeight="1" x14ac:dyDescent="0.25">
      <c r="A34" s="50" t="s">
        <v>30</v>
      </c>
      <c r="B34" s="50"/>
      <c r="C34" s="50"/>
      <c r="D34" s="50"/>
      <c r="E34" s="50"/>
      <c r="F34" s="50"/>
    </row>
    <row r="35" spans="1:6" ht="89.25" customHeight="1" x14ac:dyDescent="0.25">
      <c r="A35" s="51" t="s">
        <v>46</v>
      </c>
      <c r="B35" s="51"/>
      <c r="C35" s="51"/>
      <c r="D35" s="51"/>
      <c r="E35" s="51"/>
      <c r="F35" s="51"/>
    </row>
    <row r="36" spans="1:6" ht="51" customHeight="1" x14ac:dyDescent="0.25">
      <c r="A36" s="51" t="s">
        <v>42</v>
      </c>
      <c r="B36" s="51"/>
      <c r="C36" s="51"/>
      <c r="D36" s="51"/>
      <c r="E36" s="51"/>
      <c r="F36" s="51"/>
    </row>
    <row r="37" spans="1:6" ht="25.5" customHeight="1" x14ac:dyDescent="0.25">
      <c r="A37" s="51" t="s">
        <v>43</v>
      </c>
      <c r="B37" s="51"/>
      <c r="C37" s="51"/>
      <c r="D37" s="51"/>
      <c r="E37" s="51"/>
      <c r="F37" s="51"/>
    </row>
    <row r="38" spans="1:6" ht="51" customHeight="1" x14ac:dyDescent="0.25">
      <c r="A38" s="51" t="s">
        <v>44</v>
      </c>
      <c r="B38" s="52"/>
      <c r="C38" s="52"/>
      <c r="D38" s="52"/>
      <c r="E38" s="52"/>
      <c r="F38" s="52"/>
    </row>
    <row r="39" spans="1:6" ht="38.25" customHeight="1" x14ac:dyDescent="0.25">
      <c r="A39" s="51" t="s">
        <v>45</v>
      </c>
      <c r="B39" s="51"/>
      <c r="C39" s="51"/>
      <c r="D39" s="51"/>
      <c r="E39" s="51"/>
      <c r="F39" s="51"/>
    </row>
    <row r="40" spans="1:6" x14ac:dyDescent="0.25">
      <c r="A40" s="53"/>
      <c r="B40" s="53"/>
      <c r="C40" s="53"/>
      <c r="D40" s="53"/>
      <c r="E40" s="53"/>
      <c r="F40" s="53"/>
    </row>
    <row r="41" spans="1:6" x14ac:dyDescent="0.25">
      <c r="A41" s="53"/>
      <c r="B41" s="53"/>
      <c r="C41" s="53"/>
      <c r="D41" s="53"/>
      <c r="E41" s="53"/>
      <c r="F41" s="53"/>
    </row>
    <row r="42" spans="1:6" x14ac:dyDescent="0.25">
      <c r="A42" s="53"/>
      <c r="B42" s="53"/>
      <c r="C42" s="53"/>
      <c r="D42" s="53"/>
      <c r="E42" s="53"/>
      <c r="F42" s="53"/>
    </row>
    <row r="43" spans="1:6" x14ac:dyDescent="0.25">
      <c r="A43" s="53"/>
      <c r="B43" s="53"/>
      <c r="C43" s="53"/>
      <c r="D43" s="53"/>
      <c r="E43" s="53"/>
      <c r="F43" s="53"/>
    </row>
    <row r="44" spans="1:6" x14ac:dyDescent="0.25">
      <c r="A44" s="53"/>
      <c r="B44" s="53"/>
      <c r="C44" s="53"/>
      <c r="D44" s="53"/>
      <c r="E44" s="53"/>
      <c r="F44" s="53"/>
    </row>
    <row r="45" spans="1:6" x14ac:dyDescent="0.25">
      <c r="A45" s="53"/>
      <c r="B45" s="53"/>
      <c r="C45" s="53"/>
      <c r="D45" s="53"/>
      <c r="E45" s="53"/>
      <c r="F45" s="53"/>
    </row>
    <row r="46" spans="1:6" x14ac:dyDescent="0.25">
      <c r="A46" s="53"/>
      <c r="B46" s="53"/>
      <c r="C46" s="53"/>
      <c r="D46" s="53"/>
      <c r="E46" s="53"/>
      <c r="F46" s="53"/>
    </row>
  </sheetData>
  <mergeCells count="11">
    <mergeCell ref="A35:F35"/>
    <mergeCell ref="A36:F36"/>
    <mergeCell ref="A37:F37"/>
    <mergeCell ref="A38:F38"/>
    <mergeCell ref="A39:F39"/>
    <mergeCell ref="A34:F34"/>
    <mergeCell ref="A1:F1"/>
    <mergeCell ref="A2:F2"/>
    <mergeCell ref="A3:F3"/>
    <mergeCell ref="A32:F32"/>
    <mergeCell ref="A33:F33"/>
  </mergeCells>
  <pageMargins left="0.7" right="0.7" top="0.75" bottom="0.75" header="0.3" footer="0.3"/>
  <pageSetup fitToWidth="0"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46"/>
  <sheetViews>
    <sheetView zoomScaleNormal="100" workbookViewId="0">
      <selection activeCell="H1" sqref="H1:J1048576"/>
    </sheetView>
  </sheetViews>
  <sheetFormatPr defaultColWidth="9.36328125" defaultRowHeight="12.5" x14ac:dyDescent="0.25"/>
  <cols>
    <col min="1" max="1" width="39.36328125" style="27" customWidth="1"/>
    <col min="2" max="2" width="9.36328125" style="27"/>
    <col min="3" max="3" width="10.6328125" style="27" customWidth="1"/>
    <col min="4" max="4" width="9.36328125" style="27"/>
    <col min="5" max="5" width="9.6328125" style="27" customWidth="1"/>
    <col min="6" max="6" width="11.90625" style="27" customWidth="1"/>
    <col min="7" max="16384" width="9.36328125" style="27"/>
  </cols>
  <sheetData>
    <row r="1" spans="1:6" ht="25.5" customHeight="1" x14ac:dyDescent="0.3">
      <c r="A1" s="26" t="s">
        <v>48</v>
      </c>
      <c r="B1" s="26"/>
      <c r="C1" s="26"/>
      <c r="D1" s="26"/>
      <c r="E1" s="26"/>
      <c r="F1" s="26"/>
    </row>
    <row r="2" spans="1:6" ht="13" x14ac:dyDescent="0.3">
      <c r="A2" s="28" t="s">
        <v>65</v>
      </c>
      <c r="B2" s="28"/>
      <c r="C2" s="28"/>
      <c r="D2" s="28"/>
      <c r="E2" s="28"/>
      <c r="F2" s="28"/>
    </row>
    <row r="3" spans="1:6" x14ac:dyDescent="0.25">
      <c r="A3" s="29" t="s">
        <v>29</v>
      </c>
      <c r="B3" s="29"/>
      <c r="C3" s="29"/>
      <c r="D3" s="29"/>
      <c r="E3" s="29"/>
      <c r="F3" s="29"/>
    </row>
    <row r="4" spans="1:6" ht="63.75" customHeight="1" x14ac:dyDescent="0.3">
      <c r="A4" s="30"/>
      <c r="B4" s="31" t="s">
        <v>62</v>
      </c>
      <c r="C4" s="31" t="s">
        <v>63</v>
      </c>
      <c r="D4" s="31" t="s">
        <v>11</v>
      </c>
      <c r="E4" s="32" t="s">
        <v>56</v>
      </c>
      <c r="F4" s="32" t="s">
        <v>64</v>
      </c>
    </row>
    <row r="5" spans="1:6" ht="25.5" customHeight="1" x14ac:dyDescent="0.3">
      <c r="A5" s="34" t="s">
        <v>2</v>
      </c>
      <c r="B5" s="5"/>
      <c r="C5" s="5"/>
      <c r="D5" s="5"/>
      <c r="E5" s="5"/>
      <c r="F5" s="5"/>
    </row>
    <row r="6" spans="1:6" x14ac:dyDescent="0.25">
      <c r="A6" s="35" t="s">
        <v>32</v>
      </c>
      <c r="B6" s="36">
        <v>31637.598387999999</v>
      </c>
      <c r="C6" s="36">
        <v>32656.972792</v>
      </c>
      <c r="D6" s="37">
        <f t="shared" ref="D6:D31" si="0">(C6-B6)</f>
        <v>1019.374404000002</v>
      </c>
      <c r="E6" s="38">
        <f t="shared" ref="E6:E22" si="1">(C6-B6)/B6*100</f>
        <v>3.2220347179912561</v>
      </c>
      <c r="F6" s="38">
        <f>(C6/C12)*100</f>
        <v>73.046467611383036</v>
      </c>
    </row>
    <row r="7" spans="1:6" x14ac:dyDescent="0.25">
      <c r="A7" s="35" t="s">
        <v>12</v>
      </c>
      <c r="B7" s="36">
        <v>321.37350099999998</v>
      </c>
      <c r="C7" s="36">
        <v>266.84022499999998</v>
      </c>
      <c r="D7" s="37">
        <f t="shared" si="0"/>
        <v>-54.533276000000001</v>
      </c>
      <c r="E7" s="38">
        <f t="shared" si="1"/>
        <v>-16.968815359795329</v>
      </c>
      <c r="F7" s="38">
        <f>(C7/C12)*100</f>
        <v>0.59686291123871604</v>
      </c>
    </row>
    <row r="8" spans="1:6" x14ac:dyDescent="0.25">
      <c r="A8" s="35" t="s">
        <v>13</v>
      </c>
      <c r="B8" s="36">
        <v>1405.3753650000001</v>
      </c>
      <c r="C8" s="36">
        <v>1485.1719230000001</v>
      </c>
      <c r="D8" s="37">
        <f t="shared" si="0"/>
        <v>79.796558000000005</v>
      </c>
      <c r="E8" s="38">
        <f t="shared" si="1"/>
        <v>5.6779533772459434</v>
      </c>
      <c r="F8" s="38">
        <f>(C8/C12)*100</f>
        <v>3.3220030362805395</v>
      </c>
    </row>
    <row r="9" spans="1:6" x14ac:dyDescent="0.25">
      <c r="A9" s="35" t="s">
        <v>14</v>
      </c>
      <c r="B9" s="36">
        <v>226.79199700000001</v>
      </c>
      <c r="C9" s="36">
        <v>225.05640600000001</v>
      </c>
      <c r="D9" s="37">
        <f t="shared" si="0"/>
        <v>-1.7355909999999994</v>
      </c>
      <c r="E9" s="38">
        <f t="shared" si="1"/>
        <v>-0.76527876775122683</v>
      </c>
      <c r="F9" s="38">
        <f>(C9/C12)*100</f>
        <v>0.50340169544558899</v>
      </c>
    </row>
    <row r="10" spans="1:6" x14ac:dyDescent="0.25">
      <c r="A10" s="35" t="s">
        <v>26</v>
      </c>
      <c r="B10" s="36">
        <v>7565.1526480000002</v>
      </c>
      <c r="C10" s="36">
        <v>7170.6205900000004</v>
      </c>
      <c r="D10" s="37">
        <f t="shared" si="0"/>
        <v>-394.53205799999978</v>
      </c>
      <c r="E10" s="38">
        <f t="shared" si="1"/>
        <v>-5.2151235587335076</v>
      </c>
      <c r="F10" s="38">
        <f>(C10/C12)*100</f>
        <v>16.039101603724401</v>
      </c>
    </row>
    <row r="11" spans="1:6" x14ac:dyDescent="0.25">
      <c r="A11" s="35" t="s">
        <v>27</v>
      </c>
      <c r="B11" s="36">
        <v>2486.852343</v>
      </c>
      <c r="C11" s="36">
        <v>2902.4592429999998</v>
      </c>
      <c r="D11" s="37">
        <f t="shared" si="0"/>
        <v>415.60689999999977</v>
      </c>
      <c r="E11" s="38">
        <f t="shared" si="1"/>
        <v>16.712166332265422</v>
      </c>
      <c r="F11" s="38">
        <f>(C11/C12)*100</f>
        <v>6.4921631419277208</v>
      </c>
    </row>
    <row r="12" spans="1:6" ht="13" x14ac:dyDescent="0.3">
      <c r="A12" s="4" t="s">
        <v>37</v>
      </c>
      <c r="B12" s="39">
        <v>43643.144242000002</v>
      </c>
      <c r="C12" s="39">
        <v>44707.121179000002</v>
      </c>
      <c r="D12" s="40">
        <f t="shared" si="0"/>
        <v>1063.9769369999995</v>
      </c>
      <c r="E12" s="41">
        <f t="shared" si="1"/>
        <v>2.4379016578188715</v>
      </c>
      <c r="F12" s="42">
        <f>SUM(F6:F11)</f>
        <v>100</v>
      </c>
    </row>
    <row r="13" spans="1:6" ht="25.5" customHeight="1" x14ac:dyDescent="0.3">
      <c r="A13" s="4" t="s">
        <v>15</v>
      </c>
      <c r="B13" s="6"/>
      <c r="C13" s="6"/>
      <c r="D13" s="43"/>
      <c r="E13" s="44"/>
      <c r="F13" s="45"/>
    </row>
    <row r="14" spans="1:6" x14ac:dyDescent="0.25">
      <c r="A14" s="35" t="s">
        <v>16</v>
      </c>
      <c r="B14" s="36">
        <v>9607.7245760000005</v>
      </c>
      <c r="C14" s="36">
        <v>8544.8762659999993</v>
      </c>
      <c r="D14" s="37">
        <f t="shared" si="0"/>
        <v>-1062.8483100000012</v>
      </c>
      <c r="E14" s="38">
        <f t="shared" si="1"/>
        <v>-11.062435247727496</v>
      </c>
      <c r="F14" s="38">
        <f>(C14/C22)*100</f>
        <v>19.730031688537881</v>
      </c>
    </row>
    <row r="15" spans="1:6" x14ac:dyDescent="0.25">
      <c r="A15" s="35" t="s">
        <v>17</v>
      </c>
      <c r="B15" s="36">
        <v>12364.164956000001</v>
      </c>
      <c r="C15" s="36">
        <v>14944.094015000001</v>
      </c>
      <c r="D15" s="37">
        <f t="shared" si="0"/>
        <v>2579.9290590000001</v>
      </c>
      <c r="E15" s="38">
        <f t="shared" si="1"/>
        <v>20.86618116291007</v>
      </c>
      <c r="F15" s="38">
        <f>(C15/C22)*100</f>
        <v>34.505759860518417</v>
      </c>
    </row>
    <row r="16" spans="1:6" x14ac:dyDescent="0.25">
      <c r="A16" s="35" t="s">
        <v>18</v>
      </c>
      <c r="B16" s="36">
        <v>2214.8491869999998</v>
      </c>
      <c r="C16" s="36">
        <v>2388.9626119999998</v>
      </c>
      <c r="D16" s="37">
        <f t="shared" si="0"/>
        <v>174.11342500000001</v>
      </c>
      <c r="E16" s="38">
        <f t="shared" si="1"/>
        <v>7.861186487186318</v>
      </c>
      <c r="F16" s="38">
        <f>(C16/C22)*100</f>
        <v>5.516090177342801</v>
      </c>
    </row>
    <row r="17" spans="1:6" x14ac:dyDescent="0.25">
      <c r="A17" s="35" t="s">
        <v>19</v>
      </c>
      <c r="B17" s="36">
        <v>1832.612891</v>
      </c>
      <c r="C17" s="36">
        <v>1983.675823</v>
      </c>
      <c r="D17" s="37">
        <f t="shared" si="0"/>
        <v>151.06293200000005</v>
      </c>
      <c r="E17" s="38">
        <f t="shared" si="1"/>
        <v>8.2430355445971841</v>
      </c>
      <c r="F17" s="38">
        <f>(C17/C22)*100</f>
        <v>4.5802871369017044</v>
      </c>
    </row>
    <row r="18" spans="1:6" x14ac:dyDescent="0.25">
      <c r="A18" s="35" t="s">
        <v>20</v>
      </c>
      <c r="B18" s="36">
        <v>743.99292400000002</v>
      </c>
      <c r="C18" s="36">
        <v>878.14638500000001</v>
      </c>
      <c r="D18" s="37">
        <f t="shared" si="0"/>
        <v>134.15346099999999</v>
      </c>
      <c r="E18" s="38">
        <f t="shared" si="1"/>
        <v>18.031550660285582</v>
      </c>
      <c r="F18" s="38">
        <f>(C18/C22)*100</f>
        <v>2.0276309994287969</v>
      </c>
    </row>
    <row r="19" spans="1:6" x14ac:dyDescent="0.25">
      <c r="A19" s="35" t="s">
        <v>21</v>
      </c>
      <c r="B19" s="36">
        <v>640.19936199999995</v>
      </c>
      <c r="C19" s="36">
        <v>841.59443299999998</v>
      </c>
      <c r="D19" s="37">
        <f t="shared" si="0"/>
        <v>201.39507100000003</v>
      </c>
      <c r="E19" s="38">
        <f t="shared" si="1"/>
        <v>31.458180522210526</v>
      </c>
      <c r="F19" s="38">
        <f>(C19/C22)*100</f>
        <v>1.9432329170238534</v>
      </c>
    </row>
    <row r="20" spans="1:6" x14ac:dyDescent="0.25">
      <c r="A20" s="35" t="s">
        <v>26</v>
      </c>
      <c r="B20" s="36">
        <v>5719.262976</v>
      </c>
      <c r="C20" s="36">
        <v>5085.8915770000003</v>
      </c>
      <c r="D20" s="37">
        <f t="shared" si="0"/>
        <v>-633.37139899999966</v>
      </c>
      <c r="E20" s="38">
        <f t="shared" si="1"/>
        <v>-11.074353490263423</v>
      </c>
      <c r="F20" s="38">
        <f>(C20/C22)*100</f>
        <v>11.743271506218193</v>
      </c>
    </row>
    <row r="21" spans="1:6" x14ac:dyDescent="0.25">
      <c r="A21" s="35" t="s">
        <v>38</v>
      </c>
      <c r="B21" s="36">
        <v>7412.4235170000002</v>
      </c>
      <c r="C21" s="36">
        <v>8641.7428830000008</v>
      </c>
      <c r="D21" s="37">
        <f t="shared" si="0"/>
        <v>1229.3193660000006</v>
      </c>
      <c r="E21" s="38">
        <f t="shared" si="1"/>
        <v>16.584580780909537</v>
      </c>
      <c r="F21" s="38">
        <f>(C21/C22)*100</f>
        <v>19.953695714028346</v>
      </c>
    </row>
    <row r="22" spans="1:6" ht="13" x14ac:dyDescent="0.3">
      <c r="A22" s="4" t="s">
        <v>22</v>
      </c>
      <c r="B22" s="39">
        <v>40535.230388999997</v>
      </c>
      <c r="C22" s="39">
        <v>43308.983994000002</v>
      </c>
      <c r="D22" s="40">
        <f t="shared" si="0"/>
        <v>2773.7536050000053</v>
      </c>
      <c r="E22" s="41">
        <f t="shared" si="1"/>
        <v>6.8428218573853616</v>
      </c>
      <c r="F22" s="42">
        <f>SUM(F14:F21)</f>
        <v>99.999999999999986</v>
      </c>
    </row>
    <row r="23" spans="1:6" ht="25.5" customHeight="1" x14ac:dyDescent="0.3">
      <c r="A23" s="4" t="s">
        <v>25</v>
      </c>
      <c r="B23" s="6"/>
      <c r="C23" s="6"/>
      <c r="D23" s="43"/>
      <c r="E23" s="44"/>
      <c r="F23" s="45"/>
    </row>
    <row r="24" spans="1:6" ht="13" x14ac:dyDescent="0.3">
      <c r="A24" s="3" t="s">
        <v>23</v>
      </c>
      <c r="B24" s="40">
        <f>(B12-B22)</f>
        <v>3107.9138530000055</v>
      </c>
      <c r="C24" s="40">
        <f>(C12-C22)</f>
        <v>1398.1371849999996</v>
      </c>
      <c r="D24" s="37">
        <f t="shared" si="0"/>
        <v>-1709.7766680000059</v>
      </c>
      <c r="E24" s="38">
        <f t="shared" ref="E24" si="2">(C24-B24)/B24*100</f>
        <v>-55.013644163579166</v>
      </c>
      <c r="F24" s="46" t="s">
        <v>31</v>
      </c>
    </row>
    <row r="25" spans="1:6" ht="13" x14ac:dyDescent="0.3">
      <c r="A25" s="3" t="s">
        <v>39</v>
      </c>
      <c r="B25" s="40">
        <f>(B24/B12)*100</f>
        <v>7.121196025123008</v>
      </c>
      <c r="C25" s="40">
        <f>(C24/C12)*100</f>
        <v>3.1273254643305859</v>
      </c>
      <c r="D25" s="40">
        <f t="shared" si="0"/>
        <v>-3.9938705607924221</v>
      </c>
      <c r="E25" s="46" t="s">
        <v>31</v>
      </c>
      <c r="F25" s="46" t="s">
        <v>31</v>
      </c>
    </row>
    <row r="26" spans="1:6" x14ac:dyDescent="0.25">
      <c r="A26" s="1" t="s">
        <v>40</v>
      </c>
      <c r="B26" s="37">
        <v>-1109.0695479999999</v>
      </c>
      <c r="C26" s="37">
        <v>-722.75233600000001</v>
      </c>
      <c r="D26" s="37">
        <f t="shared" si="0"/>
        <v>386.31721199999993</v>
      </c>
      <c r="E26" s="38">
        <f t="shared" ref="E26:E30" si="3">(C26-B26)/B26*100</f>
        <v>-34.832550645417228</v>
      </c>
      <c r="F26" s="48" t="s">
        <v>31</v>
      </c>
    </row>
    <row r="27" spans="1:6" ht="13" x14ac:dyDescent="0.3">
      <c r="A27" s="2" t="s">
        <v>24</v>
      </c>
      <c r="B27" s="40">
        <f>SUM(B24,B26)</f>
        <v>1998.8443050000055</v>
      </c>
      <c r="C27" s="40">
        <f>SUM(C24,C26)</f>
        <v>675.38484899999958</v>
      </c>
      <c r="D27" s="37">
        <f t="shared" si="0"/>
        <v>-1323.459456000006</v>
      </c>
      <c r="E27" s="38">
        <f t="shared" si="3"/>
        <v>-66.211232795342823</v>
      </c>
      <c r="F27" s="46" t="s">
        <v>31</v>
      </c>
    </row>
    <row r="28" spans="1:6" x14ac:dyDescent="0.25">
      <c r="A28" s="1" t="s">
        <v>33</v>
      </c>
      <c r="B28" s="37">
        <v>-549.71988499999998</v>
      </c>
      <c r="C28" s="37">
        <v>-251.41502399999999</v>
      </c>
      <c r="D28" s="37">
        <f t="shared" si="0"/>
        <v>298.30486099999996</v>
      </c>
      <c r="E28" s="38">
        <f t="shared" si="3"/>
        <v>-54.264884560251993</v>
      </c>
      <c r="F28" s="48" t="s">
        <v>31</v>
      </c>
    </row>
    <row r="29" spans="1:6" x14ac:dyDescent="0.25">
      <c r="A29" s="1" t="s">
        <v>34</v>
      </c>
      <c r="B29" s="37">
        <v>0</v>
      </c>
      <c r="C29" s="37">
        <v>0</v>
      </c>
      <c r="D29" s="37">
        <f t="shared" si="0"/>
        <v>0</v>
      </c>
      <c r="E29" s="38">
        <v>0</v>
      </c>
      <c r="F29" s="48" t="s">
        <v>31</v>
      </c>
    </row>
    <row r="30" spans="1:6" ht="13" x14ac:dyDescent="0.3">
      <c r="A30" s="3" t="s">
        <v>0</v>
      </c>
      <c r="B30" s="40">
        <f>SUM(B27:B29)</f>
        <v>1449.1244200000056</v>
      </c>
      <c r="C30" s="40">
        <f>SUM(C27:C29)</f>
        <v>423.96982499999956</v>
      </c>
      <c r="D30" s="37">
        <f t="shared" si="0"/>
        <v>-1025.1545950000059</v>
      </c>
      <c r="E30" s="38">
        <f t="shared" si="3"/>
        <v>-70.743034956239441</v>
      </c>
      <c r="F30" s="46" t="s">
        <v>31</v>
      </c>
    </row>
    <row r="31" spans="1:6" ht="13" x14ac:dyDescent="0.3">
      <c r="A31" s="4" t="s">
        <v>41</v>
      </c>
      <c r="B31" s="49">
        <f>(B30/B12)*100</f>
        <v>3.3203941768371492</v>
      </c>
      <c r="C31" s="49">
        <f>(C30/C12)*100</f>
        <v>0.94832727721942489</v>
      </c>
      <c r="D31" s="40">
        <f t="shared" si="0"/>
        <v>-2.3720668996177245</v>
      </c>
      <c r="E31" s="46" t="s">
        <v>31</v>
      </c>
      <c r="F31" s="46" t="s">
        <v>31</v>
      </c>
    </row>
    <row r="32" spans="1:6" ht="25.5" customHeight="1" x14ac:dyDescent="0.25">
      <c r="A32" s="7" t="s">
        <v>4</v>
      </c>
      <c r="B32" s="7"/>
      <c r="C32" s="7"/>
      <c r="D32" s="7"/>
      <c r="E32" s="7"/>
      <c r="F32" s="7"/>
    </row>
    <row r="33" spans="1:6" ht="63.75" customHeight="1" x14ac:dyDescent="0.25">
      <c r="A33" s="50" t="s">
        <v>28</v>
      </c>
      <c r="B33" s="50"/>
      <c r="C33" s="50"/>
      <c r="D33" s="50"/>
      <c r="E33" s="50"/>
      <c r="F33" s="50"/>
    </row>
    <row r="34" spans="1:6" ht="51" customHeight="1" x14ac:dyDescent="0.25">
      <c r="A34" s="50" t="s">
        <v>30</v>
      </c>
      <c r="B34" s="50"/>
      <c r="C34" s="50"/>
      <c r="D34" s="50"/>
      <c r="E34" s="50"/>
      <c r="F34" s="50"/>
    </row>
    <row r="35" spans="1:6" ht="89.25" customHeight="1" x14ac:dyDescent="0.25">
      <c r="A35" s="51" t="s">
        <v>46</v>
      </c>
      <c r="B35" s="51"/>
      <c r="C35" s="51"/>
      <c r="D35" s="51"/>
      <c r="E35" s="51"/>
      <c r="F35" s="51"/>
    </row>
    <row r="36" spans="1:6" ht="51" customHeight="1" x14ac:dyDescent="0.25">
      <c r="A36" s="51" t="s">
        <v>42</v>
      </c>
      <c r="B36" s="51"/>
      <c r="C36" s="51"/>
      <c r="D36" s="51"/>
      <c r="E36" s="51"/>
      <c r="F36" s="51"/>
    </row>
    <row r="37" spans="1:6" ht="25.5" customHeight="1" x14ac:dyDescent="0.25">
      <c r="A37" s="51" t="s">
        <v>43</v>
      </c>
      <c r="B37" s="51"/>
      <c r="C37" s="51"/>
      <c r="D37" s="51"/>
      <c r="E37" s="51"/>
      <c r="F37" s="51"/>
    </row>
    <row r="38" spans="1:6" ht="51" customHeight="1" x14ac:dyDescent="0.25">
      <c r="A38" s="51" t="s">
        <v>44</v>
      </c>
      <c r="B38" s="52"/>
      <c r="C38" s="52"/>
      <c r="D38" s="52"/>
      <c r="E38" s="52"/>
      <c r="F38" s="52"/>
    </row>
    <row r="39" spans="1:6" ht="38.25" customHeight="1" x14ac:dyDescent="0.25">
      <c r="A39" s="51" t="s">
        <v>45</v>
      </c>
      <c r="B39" s="51"/>
      <c r="C39" s="51"/>
      <c r="D39" s="51"/>
      <c r="E39" s="51"/>
      <c r="F39" s="51"/>
    </row>
    <row r="40" spans="1:6" x14ac:dyDescent="0.25">
      <c r="A40" s="53"/>
      <c r="B40" s="53"/>
      <c r="C40" s="53"/>
      <c r="D40" s="53"/>
      <c r="E40" s="53"/>
      <c r="F40" s="53"/>
    </row>
    <row r="41" spans="1:6" x14ac:dyDescent="0.25">
      <c r="A41" s="53"/>
      <c r="B41" s="53"/>
      <c r="C41" s="53"/>
      <c r="D41" s="53"/>
      <c r="E41" s="53"/>
      <c r="F41" s="53"/>
    </row>
    <row r="42" spans="1:6" x14ac:dyDescent="0.25">
      <c r="A42" s="53"/>
      <c r="B42" s="53"/>
      <c r="C42" s="53"/>
      <c r="D42" s="53"/>
      <c r="E42" s="53"/>
      <c r="F42" s="53"/>
    </row>
    <row r="43" spans="1:6" x14ac:dyDescent="0.25">
      <c r="A43" s="53"/>
      <c r="B43" s="53"/>
      <c r="C43" s="53"/>
      <c r="D43" s="53"/>
      <c r="E43" s="53"/>
      <c r="F43" s="53"/>
    </row>
    <row r="44" spans="1:6" x14ac:dyDescent="0.25">
      <c r="A44" s="53"/>
      <c r="B44" s="53"/>
      <c r="C44" s="53"/>
      <c r="D44" s="53"/>
      <c r="E44" s="53"/>
      <c r="F44" s="53"/>
    </row>
    <row r="45" spans="1:6" x14ac:dyDescent="0.25">
      <c r="A45" s="53"/>
      <c r="B45" s="53"/>
      <c r="C45" s="53"/>
      <c r="D45" s="53"/>
      <c r="E45" s="53"/>
      <c r="F45" s="53"/>
    </row>
    <row r="46" spans="1:6" x14ac:dyDescent="0.25">
      <c r="A46" s="53"/>
      <c r="B46" s="53"/>
      <c r="C46" s="53"/>
      <c r="D46" s="53"/>
      <c r="E46" s="53"/>
      <c r="F46" s="53"/>
    </row>
  </sheetData>
  <mergeCells count="11">
    <mergeCell ref="A35:F35"/>
    <mergeCell ref="A36:F36"/>
    <mergeCell ref="A37:F37"/>
    <mergeCell ref="A38:F38"/>
    <mergeCell ref="A39:F39"/>
    <mergeCell ref="A34:F34"/>
    <mergeCell ref="A1:F1"/>
    <mergeCell ref="A2:F2"/>
    <mergeCell ref="A3:F3"/>
    <mergeCell ref="A32:F32"/>
    <mergeCell ref="A33:F33"/>
  </mergeCells>
  <pageMargins left="0.45" right="0.45" top="0.5" bottom="0.5" header="0.3" footer="0.3"/>
  <pageSetup fitToWidth="0"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G46"/>
  <sheetViews>
    <sheetView zoomScaleNormal="100" workbookViewId="0">
      <selection activeCell="K6" sqref="K6"/>
    </sheetView>
  </sheetViews>
  <sheetFormatPr defaultColWidth="9.36328125" defaultRowHeight="12.5" x14ac:dyDescent="0.25"/>
  <cols>
    <col min="1" max="1" width="40.6328125" style="27" customWidth="1"/>
    <col min="2" max="2" width="9.36328125" style="27"/>
    <col min="3" max="3" width="10.6328125" style="27" customWidth="1"/>
    <col min="4" max="4" width="9.36328125" style="27"/>
    <col min="5" max="5" width="9.6328125" style="27" customWidth="1"/>
    <col min="6" max="6" width="11.36328125" style="27" customWidth="1"/>
    <col min="7" max="16384" width="9.36328125" style="27"/>
  </cols>
  <sheetData>
    <row r="1" spans="1:7" ht="38.25" customHeight="1" x14ac:dyDescent="0.3">
      <c r="A1" s="26" t="s">
        <v>47</v>
      </c>
      <c r="B1" s="26"/>
      <c r="C1" s="26"/>
      <c r="D1" s="26"/>
      <c r="E1" s="26"/>
      <c r="F1" s="26"/>
    </row>
    <row r="2" spans="1:7" ht="13" x14ac:dyDescent="0.3">
      <c r="A2" s="28" t="s">
        <v>66</v>
      </c>
      <c r="B2" s="28"/>
      <c r="C2" s="28"/>
      <c r="D2" s="28"/>
      <c r="E2" s="28"/>
      <c r="F2" s="28"/>
    </row>
    <row r="3" spans="1:7" x14ac:dyDescent="0.25">
      <c r="A3" s="29" t="s">
        <v>29</v>
      </c>
      <c r="B3" s="29"/>
      <c r="C3" s="29"/>
      <c r="D3" s="29"/>
      <c r="E3" s="29"/>
      <c r="F3" s="29"/>
    </row>
    <row r="4" spans="1:7" ht="65" x14ac:dyDescent="0.3">
      <c r="A4" s="30"/>
      <c r="B4" s="31" t="s">
        <v>62</v>
      </c>
      <c r="C4" s="31" t="s">
        <v>63</v>
      </c>
      <c r="D4" s="31" t="s">
        <v>11</v>
      </c>
      <c r="E4" s="32" t="s">
        <v>56</v>
      </c>
      <c r="F4" s="32" t="s">
        <v>64</v>
      </c>
      <c r="G4" s="54"/>
    </row>
    <row r="5" spans="1:7" ht="25.5" customHeight="1" x14ac:dyDescent="0.3">
      <c r="A5" s="34" t="s">
        <v>2</v>
      </c>
      <c r="B5" s="5"/>
      <c r="C5" s="5"/>
      <c r="D5" s="5"/>
      <c r="E5" s="5"/>
      <c r="F5" s="5"/>
      <c r="G5" s="54"/>
    </row>
    <row r="6" spans="1:7" x14ac:dyDescent="0.25">
      <c r="A6" s="35" t="s">
        <v>32</v>
      </c>
      <c r="B6" s="36">
        <v>12220.681613000001</v>
      </c>
      <c r="C6" s="36">
        <v>14310.904761</v>
      </c>
      <c r="D6" s="37">
        <f t="shared" ref="D6:D12" si="0">(C6-B6)</f>
        <v>2090.2231479999991</v>
      </c>
      <c r="E6" s="38">
        <f t="shared" ref="E6:E12" si="1">(C6-B6)/B6*100</f>
        <v>17.10398171061491</v>
      </c>
      <c r="F6" s="38">
        <f>(C6/C12)*100</f>
        <v>85.131137494081926</v>
      </c>
      <c r="G6" s="54"/>
    </row>
    <row r="7" spans="1:7" x14ac:dyDescent="0.25">
      <c r="A7" s="35" t="s">
        <v>12</v>
      </c>
      <c r="B7" s="36">
        <v>840.09260200000006</v>
      </c>
      <c r="C7" s="36">
        <v>538.18398300000001</v>
      </c>
      <c r="D7" s="37">
        <f t="shared" si="0"/>
        <v>-301.90861900000004</v>
      </c>
      <c r="E7" s="38">
        <f t="shared" si="1"/>
        <v>-35.937540490327997</v>
      </c>
      <c r="F7" s="38">
        <f>(C7/C12)*100</f>
        <v>3.2014897324132678</v>
      </c>
      <c r="G7" s="47"/>
    </row>
    <row r="8" spans="1:7" x14ac:dyDescent="0.25">
      <c r="A8" s="35" t="s">
        <v>13</v>
      </c>
      <c r="B8" s="36">
        <v>349.42706700000002</v>
      </c>
      <c r="C8" s="36">
        <v>367.42261100000002</v>
      </c>
      <c r="D8" s="37">
        <f t="shared" si="0"/>
        <v>17.995543999999995</v>
      </c>
      <c r="E8" s="38">
        <f t="shared" si="1"/>
        <v>5.1500143233036937</v>
      </c>
      <c r="F8" s="38">
        <f>(C8/C12)*100</f>
        <v>2.185683249092484</v>
      </c>
      <c r="G8" s="47"/>
    </row>
    <row r="9" spans="1:7" x14ac:dyDescent="0.25">
      <c r="A9" s="35" t="s">
        <v>14</v>
      </c>
      <c r="B9" s="36">
        <v>34.367280000000001</v>
      </c>
      <c r="C9" s="36">
        <v>42.577924000000003</v>
      </c>
      <c r="D9" s="37">
        <f t="shared" si="0"/>
        <v>8.2106440000000021</v>
      </c>
      <c r="E9" s="38">
        <f t="shared" si="1"/>
        <v>23.8908752743889</v>
      </c>
      <c r="F9" s="38">
        <f>(C9/C12)*100</f>
        <v>0.25328287503768476</v>
      </c>
      <c r="G9" s="47"/>
    </row>
    <row r="10" spans="1:7" x14ac:dyDescent="0.25">
      <c r="A10" s="35" t="s">
        <v>26</v>
      </c>
      <c r="B10" s="36">
        <v>401.90809999999999</v>
      </c>
      <c r="C10" s="36">
        <v>456.79657300000002</v>
      </c>
      <c r="D10" s="37">
        <f t="shared" si="0"/>
        <v>54.888473000000033</v>
      </c>
      <c r="E10" s="38">
        <f t="shared" si="1"/>
        <v>13.656971083688047</v>
      </c>
      <c r="F10" s="38">
        <f>(C10/C12)*100</f>
        <v>2.7173412521663023</v>
      </c>
      <c r="G10" s="47"/>
    </row>
    <row r="11" spans="1:7" x14ac:dyDescent="0.25">
      <c r="A11" s="35" t="s">
        <v>27</v>
      </c>
      <c r="B11" s="36">
        <v>760.35918300000003</v>
      </c>
      <c r="C11" s="36">
        <v>1094.5376690000001</v>
      </c>
      <c r="D11" s="37">
        <f t="shared" si="0"/>
        <v>334.17848600000002</v>
      </c>
      <c r="E11" s="38">
        <f t="shared" si="1"/>
        <v>43.950082207398026</v>
      </c>
      <c r="F11" s="38">
        <f>(C11/C12)*100</f>
        <v>6.5110653972083226</v>
      </c>
      <c r="G11" s="47"/>
    </row>
    <row r="12" spans="1:7" ht="13" x14ac:dyDescent="0.3">
      <c r="A12" s="4" t="s">
        <v>37</v>
      </c>
      <c r="B12" s="39">
        <v>14606.835845</v>
      </c>
      <c r="C12" s="39">
        <v>16810.423521000001</v>
      </c>
      <c r="D12" s="40">
        <f t="shared" si="0"/>
        <v>2203.587676000001</v>
      </c>
      <c r="E12" s="41">
        <f t="shared" si="1"/>
        <v>15.086002878264024</v>
      </c>
      <c r="F12" s="42">
        <f>SUM(F6:F11)</f>
        <v>99.999999999999986</v>
      </c>
      <c r="G12" s="47"/>
    </row>
    <row r="13" spans="1:7" ht="25.5" customHeight="1" x14ac:dyDescent="0.3">
      <c r="A13" s="4" t="s">
        <v>15</v>
      </c>
      <c r="B13" s="6"/>
      <c r="C13" s="6"/>
      <c r="D13" s="43"/>
      <c r="E13" s="44"/>
      <c r="F13" s="45"/>
      <c r="G13" s="47"/>
    </row>
    <row r="14" spans="1:7" x14ac:dyDescent="0.25">
      <c r="A14" s="35" t="s">
        <v>16</v>
      </c>
      <c r="B14" s="36">
        <v>4353.2091330000003</v>
      </c>
      <c r="C14" s="36">
        <v>3895.2333800000001</v>
      </c>
      <c r="D14" s="37">
        <f t="shared" ref="D14:D22" si="2">(C14-B14)</f>
        <v>-457.97575300000017</v>
      </c>
      <c r="E14" s="38">
        <f t="shared" ref="E14:E22" si="3">(C14-B14)/B14*100</f>
        <v>-10.520416984524418</v>
      </c>
      <c r="F14" s="38">
        <f>(C14/C22)*100</f>
        <v>26.057386030386652</v>
      </c>
      <c r="G14" s="47"/>
    </row>
    <row r="15" spans="1:7" x14ac:dyDescent="0.25">
      <c r="A15" s="35" t="s">
        <v>17</v>
      </c>
      <c r="B15" s="36">
        <v>3977.5131200000001</v>
      </c>
      <c r="C15" s="36">
        <v>5224.7840379999998</v>
      </c>
      <c r="D15" s="37">
        <f t="shared" si="2"/>
        <v>1247.2709179999997</v>
      </c>
      <c r="E15" s="38">
        <f t="shared" si="3"/>
        <v>31.358059178444638</v>
      </c>
      <c r="F15" s="38">
        <f>(C15/C22)*100</f>
        <v>34.951491046107321</v>
      </c>
      <c r="G15" s="47"/>
    </row>
    <row r="16" spans="1:7" x14ac:dyDescent="0.25">
      <c r="A16" s="35" t="s">
        <v>18</v>
      </c>
      <c r="B16" s="36">
        <v>635.03079200000002</v>
      </c>
      <c r="C16" s="36">
        <v>717.02952700000003</v>
      </c>
      <c r="D16" s="37">
        <f t="shared" si="2"/>
        <v>81.998735000000011</v>
      </c>
      <c r="E16" s="38">
        <f t="shared" si="3"/>
        <v>12.912560466831662</v>
      </c>
      <c r="F16" s="38">
        <f>(C16/C22)*100</f>
        <v>4.796609947983284</v>
      </c>
      <c r="G16" s="47"/>
    </row>
    <row r="17" spans="1:7" x14ac:dyDescent="0.25">
      <c r="A17" s="35" t="s">
        <v>19</v>
      </c>
      <c r="B17" s="36">
        <v>677.90348800000004</v>
      </c>
      <c r="C17" s="36">
        <v>710.64903900000002</v>
      </c>
      <c r="D17" s="37">
        <f t="shared" si="2"/>
        <v>32.745550999999978</v>
      </c>
      <c r="E17" s="38">
        <f t="shared" si="3"/>
        <v>4.8304148864329166</v>
      </c>
      <c r="F17" s="38">
        <f>(C17/C22)*100</f>
        <v>4.7539273093172918</v>
      </c>
      <c r="G17" s="47"/>
    </row>
    <row r="18" spans="1:7" x14ac:dyDescent="0.25">
      <c r="A18" s="35" t="s">
        <v>20</v>
      </c>
      <c r="B18" s="36">
        <v>240.913274</v>
      </c>
      <c r="C18" s="36">
        <v>297.26137999999997</v>
      </c>
      <c r="D18" s="37">
        <f t="shared" si="2"/>
        <v>56.348105999999973</v>
      </c>
      <c r="E18" s="38">
        <f t="shared" si="3"/>
        <v>23.389373721267003</v>
      </c>
      <c r="F18" s="38">
        <f>(C18/C22)*100</f>
        <v>1.98854696880459</v>
      </c>
      <c r="G18" s="47"/>
    </row>
    <row r="19" spans="1:7" x14ac:dyDescent="0.25">
      <c r="A19" s="35" t="s">
        <v>21</v>
      </c>
      <c r="B19" s="36">
        <v>180.90756400000001</v>
      </c>
      <c r="C19" s="36">
        <v>267.131394</v>
      </c>
      <c r="D19" s="37">
        <f t="shared" si="2"/>
        <v>86.223829999999992</v>
      </c>
      <c r="E19" s="38">
        <f t="shared" si="3"/>
        <v>47.66181584314517</v>
      </c>
      <c r="F19" s="38">
        <f>(C19/C22)*100</f>
        <v>1.7869907076770104</v>
      </c>
      <c r="G19" s="47"/>
    </row>
    <row r="20" spans="1:7" x14ac:dyDescent="0.25">
      <c r="A20" s="35" t="s">
        <v>26</v>
      </c>
      <c r="B20" s="36">
        <v>170.22644600000001</v>
      </c>
      <c r="C20" s="36">
        <v>182.55406400000001</v>
      </c>
      <c r="D20" s="37">
        <f t="shared" si="2"/>
        <v>12.327618000000001</v>
      </c>
      <c r="E20" s="38">
        <f t="shared" si="3"/>
        <v>7.2418935422055393</v>
      </c>
      <c r="F20" s="38">
        <f>(C20/C22)*100</f>
        <v>1.2212058310775491</v>
      </c>
      <c r="G20" s="47"/>
    </row>
    <row r="21" spans="1:7" x14ac:dyDescent="0.25">
      <c r="A21" s="35" t="s">
        <v>38</v>
      </c>
      <c r="B21" s="36">
        <v>2823.6724020000001</v>
      </c>
      <c r="C21" s="36">
        <v>3654.029986</v>
      </c>
      <c r="D21" s="37">
        <f t="shared" si="2"/>
        <v>830.35758399999986</v>
      </c>
      <c r="E21" s="38">
        <f t="shared" si="3"/>
        <v>29.407008525913263</v>
      </c>
      <c r="F21" s="38">
        <f>(C21/C22)*100</f>
        <v>24.443842158646305</v>
      </c>
      <c r="G21" s="47"/>
    </row>
    <row r="22" spans="1:7" ht="13" x14ac:dyDescent="0.3">
      <c r="A22" s="4" t="s">
        <v>22</v>
      </c>
      <c r="B22" s="39">
        <v>13059.376219</v>
      </c>
      <c r="C22" s="39">
        <v>14948.672807999999</v>
      </c>
      <c r="D22" s="40">
        <f t="shared" si="2"/>
        <v>1889.2965889999996</v>
      </c>
      <c r="E22" s="41">
        <f t="shared" si="3"/>
        <v>14.466974205485208</v>
      </c>
      <c r="F22" s="42">
        <f>SUM(F14:F21)</f>
        <v>100</v>
      </c>
      <c r="G22" s="47"/>
    </row>
    <row r="23" spans="1:7" ht="25.5" customHeight="1" x14ac:dyDescent="0.3">
      <c r="A23" s="4" t="s">
        <v>25</v>
      </c>
      <c r="B23" s="6"/>
      <c r="C23" s="6"/>
      <c r="D23" s="43"/>
      <c r="E23" s="44"/>
      <c r="F23" s="45"/>
      <c r="G23" s="47"/>
    </row>
    <row r="24" spans="1:7" ht="13" x14ac:dyDescent="0.3">
      <c r="A24" s="3" t="s">
        <v>23</v>
      </c>
      <c r="B24" s="40">
        <f>(B12-B22)</f>
        <v>1547.4596259999998</v>
      </c>
      <c r="C24" s="40">
        <f>(C12-C22)</f>
        <v>1861.7507130000013</v>
      </c>
      <c r="D24" s="37">
        <f t="shared" ref="D24:D31" si="4">(C24-B24)</f>
        <v>314.29108700000143</v>
      </c>
      <c r="E24" s="38">
        <f>(C24-B24)/B24*100</f>
        <v>20.31013163247475</v>
      </c>
      <c r="F24" s="46" t="s">
        <v>31</v>
      </c>
      <c r="G24" s="47"/>
    </row>
    <row r="25" spans="1:7" ht="13" x14ac:dyDescent="0.3">
      <c r="A25" s="3" t="s">
        <v>39</v>
      </c>
      <c r="B25" s="40">
        <f>(B24/B12)*100</f>
        <v>10.594078296085623</v>
      </c>
      <c r="C25" s="40">
        <f>(C24/C12)*100</f>
        <v>11.074978037729126</v>
      </c>
      <c r="D25" s="40">
        <f t="shared" si="4"/>
        <v>0.48089974164350302</v>
      </c>
      <c r="E25" s="46" t="s">
        <v>31</v>
      </c>
      <c r="F25" s="46" t="s">
        <v>31</v>
      </c>
      <c r="G25" s="47"/>
    </row>
    <row r="26" spans="1:7" x14ac:dyDescent="0.25">
      <c r="A26" s="1" t="s">
        <v>40</v>
      </c>
      <c r="B26" s="37">
        <v>-349.06414999999998</v>
      </c>
      <c r="C26" s="37">
        <v>-259.056082</v>
      </c>
      <c r="D26" s="37">
        <f t="shared" si="4"/>
        <v>90.00806799999998</v>
      </c>
      <c r="E26" s="38">
        <f>(C26-B26)/B26*100</f>
        <v>-25.785537701307909</v>
      </c>
      <c r="F26" s="48" t="s">
        <v>31</v>
      </c>
      <c r="G26" s="47"/>
    </row>
    <row r="27" spans="1:7" ht="13" x14ac:dyDescent="0.3">
      <c r="A27" s="2" t="s">
        <v>24</v>
      </c>
      <c r="B27" s="40">
        <f>SUM(B24,B26)</f>
        <v>1198.3954759999999</v>
      </c>
      <c r="C27" s="40">
        <f>SUM(C24,C26)</f>
        <v>1602.6946310000012</v>
      </c>
      <c r="D27" s="37">
        <f t="shared" si="4"/>
        <v>404.29915500000129</v>
      </c>
      <c r="E27" s="38">
        <f>(C27-B27)/B27*100</f>
        <v>33.736705711662864</v>
      </c>
      <c r="F27" s="46" t="s">
        <v>31</v>
      </c>
      <c r="G27" s="47"/>
    </row>
    <row r="28" spans="1:7" x14ac:dyDescent="0.25">
      <c r="A28" s="1" t="s">
        <v>33</v>
      </c>
      <c r="B28" s="37">
        <v>-257.27607799999998</v>
      </c>
      <c r="C28" s="37">
        <v>-387.35400600000003</v>
      </c>
      <c r="D28" s="37">
        <f t="shared" si="4"/>
        <v>-130.07792800000004</v>
      </c>
      <c r="E28" s="38">
        <f>(C28-B28)/B28*100</f>
        <v>50.559666880494056</v>
      </c>
      <c r="F28" s="48" t="s">
        <v>31</v>
      </c>
      <c r="G28" s="47"/>
    </row>
    <row r="29" spans="1:7" x14ac:dyDescent="0.25">
      <c r="A29" s="1" t="s">
        <v>34</v>
      </c>
      <c r="B29" s="37">
        <v>0</v>
      </c>
      <c r="C29" s="37">
        <v>0</v>
      </c>
      <c r="D29" s="37">
        <f t="shared" si="4"/>
        <v>0</v>
      </c>
      <c r="E29" s="38">
        <v>0</v>
      </c>
      <c r="F29" s="48" t="s">
        <v>31</v>
      </c>
      <c r="G29" s="47"/>
    </row>
    <row r="30" spans="1:7" ht="13" x14ac:dyDescent="0.3">
      <c r="A30" s="3" t="s">
        <v>0</v>
      </c>
      <c r="B30" s="40">
        <f>SUM(B27:B29)</f>
        <v>941.11939799999993</v>
      </c>
      <c r="C30" s="40">
        <f>SUM(C27:C29)</f>
        <v>1215.3406250000012</v>
      </c>
      <c r="D30" s="37">
        <f t="shared" si="4"/>
        <v>274.22122700000125</v>
      </c>
      <c r="E30" s="38">
        <f>(C30-B30)/B30*100</f>
        <v>29.137772272334068</v>
      </c>
      <c r="F30" s="46" t="s">
        <v>31</v>
      </c>
      <c r="G30" s="47"/>
    </row>
    <row r="31" spans="1:7" ht="13" x14ac:dyDescent="0.3">
      <c r="A31" s="4" t="s">
        <v>41</v>
      </c>
      <c r="B31" s="49">
        <f>(B30/B12)*100</f>
        <v>6.4430066031182953</v>
      </c>
      <c r="C31" s="49">
        <f>(C30/C12)*100</f>
        <v>7.2296847457874414</v>
      </c>
      <c r="D31" s="40">
        <f t="shared" si="4"/>
        <v>0.78667814266914604</v>
      </c>
      <c r="E31" s="46" t="s">
        <v>31</v>
      </c>
      <c r="F31" s="46" t="s">
        <v>31</v>
      </c>
      <c r="G31" s="47"/>
    </row>
    <row r="32" spans="1:7" ht="25.5" customHeight="1" x14ac:dyDescent="0.25">
      <c r="A32" s="7" t="s">
        <v>4</v>
      </c>
      <c r="B32" s="7"/>
      <c r="C32" s="7"/>
      <c r="D32" s="7"/>
      <c r="E32" s="7"/>
      <c r="F32" s="7"/>
    </row>
    <row r="33" spans="1:6" ht="63.75" customHeight="1" x14ac:dyDescent="0.25">
      <c r="A33" s="50" t="s">
        <v>28</v>
      </c>
      <c r="B33" s="50"/>
      <c r="C33" s="50"/>
      <c r="D33" s="50"/>
      <c r="E33" s="50"/>
      <c r="F33" s="50"/>
    </row>
    <row r="34" spans="1:6" ht="51" customHeight="1" x14ac:dyDescent="0.25">
      <c r="A34" s="50" t="s">
        <v>30</v>
      </c>
      <c r="B34" s="50"/>
      <c r="C34" s="50"/>
      <c r="D34" s="50"/>
      <c r="E34" s="50"/>
      <c r="F34" s="50"/>
    </row>
    <row r="35" spans="1:6" ht="89.25" customHeight="1" x14ac:dyDescent="0.25">
      <c r="A35" s="51" t="s">
        <v>46</v>
      </c>
      <c r="B35" s="51"/>
      <c r="C35" s="51"/>
      <c r="D35" s="51"/>
      <c r="E35" s="51"/>
      <c r="F35" s="51"/>
    </row>
    <row r="36" spans="1:6" ht="51" customHeight="1" x14ac:dyDescent="0.25">
      <c r="A36" s="51" t="s">
        <v>42</v>
      </c>
      <c r="B36" s="51"/>
      <c r="C36" s="51"/>
      <c r="D36" s="51"/>
      <c r="E36" s="51"/>
      <c r="F36" s="51"/>
    </row>
    <row r="37" spans="1:6" ht="25.5" customHeight="1" x14ac:dyDescent="0.25">
      <c r="A37" s="51" t="s">
        <v>43</v>
      </c>
      <c r="B37" s="51"/>
      <c r="C37" s="51"/>
      <c r="D37" s="51"/>
      <c r="E37" s="51"/>
      <c r="F37" s="51"/>
    </row>
    <row r="38" spans="1:6" ht="51" customHeight="1" x14ac:dyDescent="0.25">
      <c r="A38" s="51" t="s">
        <v>44</v>
      </c>
      <c r="B38" s="52"/>
      <c r="C38" s="52"/>
      <c r="D38" s="52"/>
      <c r="E38" s="52"/>
      <c r="F38" s="52"/>
    </row>
    <row r="39" spans="1:6" ht="38.25" customHeight="1" x14ac:dyDescent="0.25">
      <c r="A39" s="51" t="s">
        <v>45</v>
      </c>
      <c r="B39" s="51"/>
      <c r="C39" s="51"/>
      <c r="D39" s="51"/>
      <c r="E39" s="51"/>
      <c r="F39" s="51"/>
    </row>
    <row r="40" spans="1:6" x14ac:dyDescent="0.25">
      <c r="A40" s="53"/>
      <c r="B40" s="53"/>
      <c r="C40" s="53"/>
      <c r="D40" s="53"/>
      <c r="E40" s="53"/>
      <c r="F40" s="53"/>
    </row>
    <row r="41" spans="1:6" x14ac:dyDescent="0.25">
      <c r="A41" s="53"/>
      <c r="B41" s="53"/>
      <c r="C41" s="53"/>
      <c r="D41" s="53"/>
      <c r="E41" s="53"/>
      <c r="F41" s="53"/>
    </row>
    <row r="42" spans="1:6" x14ac:dyDescent="0.25">
      <c r="A42" s="53"/>
      <c r="B42" s="53"/>
      <c r="C42" s="53"/>
      <c r="D42" s="53"/>
      <c r="E42" s="53"/>
      <c r="F42" s="53"/>
    </row>
    <row r="43" spans="1:6" x14ac:dyDescent="0.25">
      <c r="A43" s="53"/>
      <c r="B43" s="53"/>
      <c r="C43" s="53"/>
      <c r="D43" s="53"/>
      <c r="E43" s="53"/>
      <c r="F43" s="53"/>
    </row>
    <row r="44" spans="1:6" x14ac:dyDescent="0.25">
      <c r="A44" s="53"/>
      <c r="B44" s="53"/>
      <c r="C44" s="53"/>
      <c r="D44" s="53"/>
      <c r="E44" s="53"/>
      <c r="F44" s="53"/>
    </row>
    <row r="45" spans="1:6" x14ac:dyDescent="0.25">
      <c r="A45" s="53"/>
      <c r="B45" s="53"/>
      <c r="C45" s="53"/>
      <c r="D45" s="53"/>
      <c r="E45" s="53"/>
      <c r="F45" s="53"/>
    </row>
    <row r="46" spans="1:6" x14ac:dyDescent="0.25">
      <c r="A46" s="53"/>
      <c r="B46" s="53"/>
      <c r="C46" s="53"/>
      <c r="D46" s="53"/>
      <c r="E46" s="53"/>
      <c r="F46" s="53"/>
    </row>
  </sheetData>
  <mergeCells count="11">
    <mergeCell ref="A35:F35"/>
    <mergeCell ref="A36:F36"/>
    <mergeCell ref="A37:F37"/>
    <mergeCell ref="A38:F38"/>
    <mergeCell ref="A39:F39"/>
    <mergeCell ref="A34:F34"/>
    <mergeCell ref="A1:F1"/>
    <mergeCell ref="A2:F2"/>
    <mergeCell ref="A3:F3"/>
    <mergeCell ref="A32:F32"/>
    <mergeCell ref="A33:F33"/>
  </mergeCells>
  <pageMargins left="0.45" right="0.45" top="0.5" bottom="0.5" header="0.3" footer="0.3"/>
  <pageSetup fitToWidth="0"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Table 1</vt:lpstr>
      <vt:lpstr>Table 2</vt:lpstr>
      <vt:lpstr>Table 3</vt:lpstr>
      <vt:lpstr>Table 4</vt:lpstr>
      <vt:lpstr>Table 5</vt:lpstr>
      <vt:lpstr>Table 6</vt:lpstr>
      <vt:lpstr>'Table 1'!Print_Area</vt:lpstr>
      <vt:lpstr>'Table 2'!Print_Area</vt:lpstr>
      <vt:lpstr>'Table 3'!Print_Area</vt:lpstr>
      <vt:lpstr>'Table 4'!Print_Area</vt:lpstr>
      <vt:lpstr>'Table 5'!Print_Area</vt:lpstr>
      <vt:lpstr>'Table 6'!Print_Area</vt:lpstr>
    </vt:vector>
  </TitlesOfParts>
  <Company>DOT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david.smallen</dc:creator>
  <cp:lastModifiedBy>Tang, Lei CTR (OST)</cp:lastModifiedBy>
  <cp:lastPrinted>2022-06-06T19:32:39Z</cp:lastPrinted>
  <dcterms:created xsi:type="dcterms:W3CDTF">2012-05-10T15:47:12Z</dcterms:created>
  <dcterms:modified xsi:type="dcterms:W3CDTF">2023-12-13T15:55:51Z</dcterms:modified>
</cp:coreProperties>
</file>