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crick/Downloads/OneDrive_1_11-8-2023/"/>
    </mc:Choice>
  </mc:AlternateContent>
  <xr:revisionPtr revIDLastSave="0" documentId="13_ncr:1_{2AF7F621-2C51-534B-B544-56016663D5AD}" xr6:coauthVersionLast="47" xr6:coauthVersionMax="47" xr10:uidLastSave="{00000000-0000-0000-0000-000000000000}"/>
  <bookViews>
    <workbookView xWindow="1140" yWindow="760" windowWidth="28260" windowHeight="18380" activeTab="1" xr2:uid="{00000000-000D-0000-FFFF-FFFF00000000}"/>
  </bookViews>
  <sheets>
    <sheet name="Figure 3-10" sheetId="3" r:id="rId1"/>
    <sheet name="Data for Figure 3-10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D10" i="1" s="1"/>
  <c r="B9" i="1"/>
  <c r="D9" i="1" s="1"/>
  <c r="B8" i="1"/>
  <c r="D8" i="1" s="1"/>
  <c r="B7" i="1"/>
  <c r="B6" i="1"/>
  <c r="B5" i="1"/>
  <c r="C15" i="1"/>
  <c r="C14" i="1"/>
  <c r="C13" i="1"/>
  <c r="C12" i="1"/>
  <c r="C11" i="1"/>
  <c r="C10" i="1"/>
  <c r="C9" i="1"/>
  <c r="C8" i="1"/>
  <c r="C7" i="1"/>
  <c r="C6" i="1"/>
  <c r="C5" i="1"/>
  <c r="D12" i="1" l="1"/>
  <c r="D7" i="1"/>
  <c r="D11" i="1"/>
  <c r="D5" i="1"/>
  <c r="D13" i="1"/>
  <c r="D6" i="1"/>
  <c r="D14" i="1"/>
  <c r="D15" i="1"/>
</calcChain>
</file>

<file path=xl/sharedStrings.xml><?xml version="1.0" encoding="utf-8"?>
<sst xmlns="http://schemas.openxmlformats.org/spreadsheetml/2006/main" count="11" uniqueCount="11">
  <si>
    <t>Total Ship Calls</t>
  </si>
  <si>
    <t>Total TEUs</t>
  </si>
  <si>
    <t>Average TEUs per Call</t>
  </si>
  <si>
    <t>Vessel Size Category Capacity</t>
  </si>
  <si>
    <t>15,000+ TEU</t>
  </si>
  <si>
    <r>
      <rPr>
        <b/>
        <sz val="11"/>
        <color theme="1"/>
        <rFont val="Arial"/>
        <family val="2"/>
      </rPr>
      <t xml:space="preserve">KEY: </t>
    </r>
    <r>
      <rPr>
        <sz val="11"/>
        <color theme="1"/>
        <rFont val="Arial"/>
        <family val="2"/>
      </rPr>
      <t>TEU = twenty-foot equivalent unit.</t>
    </r>
  </si>
  <si>
    <r>
      <t>1,000</t>
    </r>
    <r>
      <rPr>
        <sz val="11"/>
        <color theme="1"/>
        <rFont val="Calibri"/>
        <family val="2"/>
      </rPr>
      <t>–</t>
    </r>
    <r>
      <rPr>
        <sz val="11"/>
        <color theme="1"/>
        <rFont val="Arial"/>
        <family val="2"/>
      </rPr>
      <t>5,000 TEU</t>
    </r>
  </si>
  <si>
    <r>
      <t>6,000</t>
    </r>
    <r>
      <rPr>
        <sz val="11"/>
        <color theme="1"/>
        <rFont val="Calibri"/>
        <family val="2"/>
      </rPr>
      <t>–</t>
    </r>
    <r>
      <rPr>
        <sz val="11"/>
        <color theme="1"/>
        <rFont val="Arial"/>
        <family val="2"/>
      </rPr>
      <t>9,000 TEU</t>
    </r>
  </si>
  <si>
    <r>
      <t>10,000</t>
    </r>
    <r>
      <rPr>
        <sz val="11"/>
        <color theme="1"/>
        <rFont val="Calibri"/>
        <family val="2"/>
      </rPr>
      <t>–</t>
    </r>
    <r>
      <rPr>
        <sz val="11"/>
        <color theme="1"/>
        <rFont val="Arial"/>
        <family val="2"/>
      </rPr>
      <t>14,000 TEU</t>
    </r>
  </si>
  <si>
    <t>FIGURE 3-10 Vessel Size and Call Trends and Average Container Throughput per Call, Ports of Los Angeles and Long Beach: 2005-2015</t>
  </si>
  <si>
    <r>
      <rPr>
        <b/>
        <sz val="11"/>
        <color theme="1"/>
        <rFont val="Arial"/>
        <family val="2"/>
      </rPr>
      <t>SOURCES</t>
    </r>
    <r>
      <rPr>
        <sz val="11"/>
        <color theme="1"/>
        <rFont val="Arial"/>
        <family val="2"/>
      </rPr>
      <t>: Vessel call data and size category from San Pedro Bay Ports Clean Air Action Plan, Bay Wide Ocean-Going Vessel International Maritime Organization Tier Forecast 2015-2050, July 2017, p. 3; TEU volume data from the Port of Los Angeles, Annual Container Statistics, available at https://www.portoflosangeles.org/business/statistics/container-statistics and Port of Long Beach, TEUs Archive: 1995 to Present by Year, available at https://polb.com/business/port-statistics#yearly-teus; data at both ports available as of October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</si>
</sst>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left" vertical="center" readingOrder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FIGURE 3-10 Vessel Size and Call Trends and Average Container Throughput per Call, Ports of Los Angeles and Long Beach: 2005–2015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'Data for Figure 3-10'!$E$4</c:f>
              <c:strCache>
                <c:ptCount val="1"/>
                <c:pt idx="0">
                  <c:v>1,000–5,000 TEU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for Figure 3-10'!$A$5:$A$15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'Data for Figure 3-10'!$E$5:$E$15</c:f>
              <c:numCache>
                <c:formatCode>#,##0</c:formatCode>
                <c:ptCount val="11"/>
                <c:pt idx="0">
                  <c:v>2409</c:v>
                </c:pt>
                <c:pt idx="1">
                  <c:v>2492</c:v>
                </c:pt>
                <c:pt idx="2">
                  <c:v>2512</c:v>
                </c:pt>
                <c:pt idx="3">
                  <c:v>2195</c:v>
                </c:pt>
                <c:pt idx="4">
                  <c:v>1825</c:v>
                </c:pt>
                <c:pt idx="5">
                  <c:v>1897</c:v>
                </c:pt>
                <c:pt idx="6">
                  <c:v>1913</c:v>
                </c:pt>
                <c:pt idx="7">
                  <c:v>1540</c:v>
                </c:pt>
                <c:pt idx="8">
                  <c:v>1499</c:v>
                </c:pt>
                <c:pt idx="9">
                  <c:v>1272</c:v>
                </c:pt>
                <c:pt idx="10">
                  <c:v>1103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C-C74A-816A-6ACBA85AF297}"/>
            </c:ext>
          </c:extLst>
        </c:ser>
        <c:ser>
          <c:idx val="1"/>
          <c:order val="1"/>
          <c:tx>
            <c:strRef>
              <c:f>'Data for Figure 3-10'!$F$4</c:f>
              <c:strCache>
                <c:ptCount val="1"/>
                <c:pt idx="0">
                  <c:v>6,000–9,000 TEU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for Figure 3-10'!$A$5:$A$15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'Data for Figure 3-10'!$F$5:$F$15</c:f>
              <c:numCache>
                <c:formatCode>#,##0</c:formatCode>
                <c:ptCount val="11"/>
                <c:pt idx="0">
                  <c:v>408</c:v>
                </c:pt>
                <c:pt idx="1">
                  <c:v>550</c:v>
                </c:pt>
                <c:pt idx="2">
                  <c:v>449</c:v>
                </c:pt>
                <c:pt idx="3">
                  <c:v>546</c:v>
                </c:pt>
                <c:pt idx="4">
                  <c:v>615</c:v>
                </c:pt>
                <c:pt idx="5">
                  <c:v>697</c:v>
                </c:pt>
                <c:pt idx="6">
                  <c:v>723</c:v>
                </c:pt>
                <c:pt idx="7">
                  <c:v>738</c:v>
                </c:pt>
                <c:pt idx="8">
                  <c:v>795</c:v>
                </c:pt>
                <c:pt idx="9">
                  <c:v>781</c:v>
                </c:pt>
                <c:pt idx="10">
                  <c:v>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4C-C74A-816A-6ACBA85AF297}"/>
            </c:ext>
          </c:extLst>
        </c:ser>
        <c:ser>
          <c:idx val="2"/>
          <c:order val="2"/>
          <c:tx>
            <c:strRef>
              <c:f>'Data for Figure 3-10'!$G$4</c:f>
              <c:strCache>
                <c:ptCount val="1"/>
                <c:pt idx="0">
                  <c:v>10,000–14,000 TEU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for Figure 3-10'!$A$5:$A$15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'Data for Figure 3-10'!$G$5:$G$15</c:f>
              <c:numCache>
                <c:formatCode>#,##0</c:formatCode>
                <c:ptCount val="11"/>
                <c:pt idx="7">
                  <c:v>36</c:v>
                </c:pt>
                <c:pt idx="8">
                  <c:v>84</c:v>
                </c:pt>
                <c:pt idx="9">
                  <c:v>199</c:v>
                </c:pt>
                <c:pt idx="10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A4C-C74A-816A-6ACBA85AF297}"/>
            </c:ext>
          </c:extLst>
        </c:ser>
        <c:ser>
          <c:idx val="3"/>
          <c:order val="3"/>
          <c:tx>
            <c:strRef>
              <c:f>'Data for Figure 3-10'!$H$4</c:f>
              <c:strCache>
                <c:ptCount val="1"/>
                <c:pt idx="0">
                  <c:v>15,000+ TEU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'Data for Figure 3-10'!$A$5:$A$15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'Data for Figure 3-10'!$H$5:$H$15</c:f>
              <c:numCache>
                <c:formatCode>#,##0</c:formatCode>
                <c:ptCount val="11"/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4C-C74A-816A-6ACBA85AF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3285904"/>
        <c:axId val="653286888"/>
      </c:barChart>
      <c:lineChart>
        <c:grouping val="standard"/>
        <c:varyColors val="0"/>
        <c:ser>
          <c:idx val="4"/>
          <c:order val="4"/>
          <c:tx>
            <c:strRef>
              <c:f>'Data for Figure 3-10'!$D$4</c:f>
              <c:strCache>
                <c:ptCount val="1"/>
                <c:pt idx="0">
                  <c:v>Average TEUs per Call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'Data for Figure 3-10'!$D$5:$D$15</c:f>
              <c:numCache>
                <c:formatCode>#,##0</c:formatCode>
                <c:ptCount val="11"/>
                <c:pt idx="0">
                  <c:v>5038.8505502307416</c:v>
                </c:pt>
                <c:pt idx="1">
                  <c:v>5180.8737672583829</c:v>
                </c:pt>
                <c:pt idx="2">
                  <c:v>5291.2880783519086</c:v>
                </c:pt>
                <c:pt idx="3">
                  <c:v>5230.8650127690626</c:v>
                </c:pt>
                <c:pt idx="4">
                  <c:v>4842.8655737704921</c:v>
                </c:pt>
                <c:pt idx="5">
                  <c:v>5433.8477255204316</c:v>
                </c:pt>
                <c:pt idx="6">
                  <c:v>5311.6828528072838</c:v>
                </c:pt>
                <c:pt idx="7">
                  <c:v>6103.4468452895417</c:v>
                </c:pt>
                <c:pt idx="8">
                  <c:v>6139.2577796467622</c:v>
                </c:pt>
                <c:pt idx="9">
                  <c:v>6732.1811722912962</c:v>
                </c:pt>
                <c:pt idx="10">
                  <c:v>7420.2629289511842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A4C-C74A-816A-6ACBA85AF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532256"/>
        <c:axId val="459531928"/>
      </c:lineChart>
      <c:catAx>
        <c:axId val="65328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3286888"/>
        <c:crosses val="autoZero"/>
        <c:auto val="1"/>
        <c:lblAlgn val="ctr"/>
        <c:lblOffset val="100"/>
        <c:noMultiLvlLbl val="0"/>
      </c:catAx>
      <c:valAx>
        <c:axId val="653286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Number of container ship calls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3285904"/>
        <c:crosses val="autoZero"/>
        <c:crossBetween val="between"/>
      </c:valAx>
      <c:valAx>
        <c:axId val="4595319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Number TEUs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9532256"/>
        <c:crosses val="max"/>
        <c:crossBetween val="between"/>
      </c:valAx>
      <c:catAx>
        <c:axId val="459532256"/>
        <c:scaling>
          <c:orientation val="minMax"/>
        </c:scaling>
        <c:delete val="1"/>
        <c:axPos val="b"/>
        <c:majorTickMark val="out"/>
        <c:minorTickMark val="none"/>
        <c:tickLblPos val="nextTo"/>
        <c:crossAx val="459531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2FB6FF7-34C5-9B48-823D-C327BE4E7DA3}">
  <sheetPr/>
  <sheetViews>
    <sheetView zoomScale="9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222" cy="627944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81904E-E0A0-6623-1D2B-97CA5921B7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A18" sqref="A18"/>
    </sheetView>
  </sheetViews>
  <sheetFormatPr baseColWidth="10" defaultColWidth="8.83203125" defaultRowHeight="14" x14ac:dyDescent="0.15"/>
  <cols>
    <col min="1" max="1" width="8.83203125" style="1"/>
    <col min="2" max="2" width="10.1640625" style="1" bestFit="1" customWidth="1"/>
    <col min="3" max="4" width="11" style="1" customWidth="1"/>
    <col min="5" max="6" width="16.83203125" style="1" customWidth="1"/>
    <col min="7" max="7" width="19.5" style="1" customWidth="1"/>
    <col min="8" max="8" width="24.33203125" style="1" customWidth="1"/>
    <col min="9" max="16384" width="8.83203125" style="1"/>
  </cols>
  <sheetData>
    <row r="1" spans="1:8" x14ac:dyDescent="0.15">
      <c r="A1" s="3" t="s">
        <v>9</v>
      </c>
    </row>
    <row r="3" spans="1:8" x14ac:dyDescent="0.15">
      <c r="E3" s="8" t="s">
        <v>3</v>
      </c>
      <c r="F3" s="8"/>
      <c r="G3" s="8"/>
      <c r="H3" s="8"/>
    </row>
    <row r="4" spans="1:8" ht="45" x14ac:dyDescent="0.15">
      <c r="B4" s="4" t="s">
        <v>1</v>
      </c>
      <c r="C4" s="4" t="s">
        <v>0</v>
      </c>
      <c r="D4" s="4" t="s">
        <v>2</v>
      </c>
      <c r="E4" s="5" t="s">
        <v>6</v>
      </c>
      <c r="F4" s="5" t="s">
        <v>7</v>
      </c>
      <c r="G4" s="5" t="s">
        <v>8</v>
      </c>
      <c r="H4" s="5" t="s">
        <v>4</v>
      </c>
    </row>
    <row r="5" spans="1:8" x14ac:dyDescent="0.15">
      <c r="A5" s="1">
        <v>2005</v>
      </c>
      <c r="B5" s="2">
        <f>7484624+6709818</f>
        <v>14194442</v>
      </c>
      <c r="C5" s="2">
        <f>2409+408</f>
        <v>2817</v>
      </c>
      <c r="D5" s="2">
        <f>B5/C5</f>
        <v>5038.8505502307416</v>
      </c>
      <c r="E5" s="2">
        <v>2409</v>
      </c>
      <c r="F5" s="2">
        <v>408</v>
      </c>
      <c r="G5" s="2"/>
      <c r="H5" s="2"/>
    </row>
    <row r="6" spans="1:8" x14ac:dyDescent="0.15">
      <c r="A6" s="1">
        <v>2006</v>
      </c>
      <c r="B6" s="2">
        <f>8469853+7290365</f>
        <v>15760218</v>
      </c>
      <c r="C6" s="2">
        <f>2492+550</f>
        <v>3042</v>
      </c>
      <c r="D6" s="2">
        <f t="shared" ref="D6:D15" si="0">B6/C6</f>
        <v>5180.8737672583829</v>
      </c>
      <c r="E6" s="2">
        <v>2492</v>
      </c>
      <c r="F6" s="2">
        <v>550</v>
      </c>
      <c r="G6" s="2"/>
      <c r="H6" s="2"/>
    </row>
    <row r="7" spans="1:8" x14ac:dyDescent="0.15">
      <c r="A7" s="1">
        <v>2007</v>
      </c>
      <c r="B7" s="2">
        <f>8355039+7312465</f>
        <v>15667504</v>
      </c>
      <c r="C7" s="2">
        <f>2512+449</f>
        <v>2961</v>
      </c>
      <c r="D7" s="2">
        <f t="shared" si="0"/>
        <v>5291.2880783519086</v>
      </c>
      <c r="E7" s="2">
        <v>2512</v>
      </c>
      <c r="F7" s="2">
        <v>449</v>
      </c>
      <c r="G7" s="2"/>
      <c r="H7" s="2"/>
    </row>
    <row r="8" spans="1:8" x14ac:dyDescent="0.15">
      <c r="A8" s="1">
        <v>2008</v>
      </c>
      <c r="B8" s="2">
        <f>7849985+6487816</f>
        <v>14337801</v>
      </c>
      <c r="C8" s="2">
        <f>2195+546</f>
        <v>2741</v>
      </c>
      <c r="D8" s="2">
        <f t="shared" si="0"/>
        <v>5230.8650127690626</v>
      </c>
      <c r="E8" s="2">
        <v>2195</v>
      </c>
      <c r="F8" s="2">
        <v>546</v>
      </c>
      <c r="G8" s="2"/>
      <c r="H8" s="2"/>
    </row>
    <row r="9" spans="1:8" x14ac:dyDescent="0.15">
      <c r="A9" s="1">
        <v>2009</v>
      </c>
      <c r="B9" s="2">
        <f>6748995+5067597</f>
        <v>11816592</v>
      </c>
      <c r="C9" s="2">
        <f>1825+615</f>
        <v>2440</v>
      </c>
      <c r="D9" s="2">
        <f t="shared" si="0"/>
        <v>4842.8655737704921</v>
      </c>
      <c r="E9" s="2">
        <v>1825</v>
      </c>
      <c r="F9" s="2">
        <v>615</v>
      </c>
      <c r="G9" s="2"/>
      <c r="H9" s="2"/>
    </row>
    <row r="10" spans="1:8" x14ac:dyDescent="0.15">
      <c r="A10" s="1">
        <v>2010</v>
      </c>
      <c r="B10" s="2">
        <f>7831902+6263499</f>
        <v>14095401</v>
      </c>
      <c r="C10" s="2">
        <f>1897+697</f>
        <v>2594</v>
      </c>
      <c r="D10" s="2">
        <f t="shared" si="0"/>
        <v>5433.8477255204316</v>
      </c>
      <c r="E10" s="2">
        <v>1897</v>
      </c>
      <c r="F10" s="2">
        <v>697</v>
      </c>
      <c r="G10" s="2"/>
      <c r="H10" s="2"/>
    </row>
    <row r="11" spans="1:8" x14ac:dyDescent="0.15">
      <c r="A11" s="1">
        <v>2011</v>
      </c>
      <c r="B11" s="2">
        <f>7940511+6061085</f>
        <v>14001596</v>
      </c>
      <c r="C11" s="2">
        <f>1913+723</f>
        <v>2636</v>
      </c>
      <c r="D11" s="2">
        <f t="shared" si="0"/>
        <v>5311.6828528072838</v>
      </c>
      <c r="E11" s="2">
        <v>1913</v>
      </c>
      <c r="F11" s="2">
        <v>723</v>
      </c>
      <c r="G11" s="2"/>
      <c r="H11" s="2"/>
    </row>
    <row r="12" spans="1:8" x14ac:dyDescent="0.15">
      <c r="A12" s="1">
        <v>2012</v>
      </c>
      <c r="B12" s="2">
        <f>8077714+6045662</f>
        <v>14123376</v>
      </c>
      <c r="C12" s="2">
        <f>1540+738+36</f>
        <v>2314</v>
      </c>
      <c r="D12" s="2">
        <f t="shared" si="0"/>
        <v>6103.4468452895417</v>
      </c>
      <c r="E12" s="2">
        <v>1540</v>
      </c>
      <c r="F12" s="2">
        <v>738</v>
      </c>
      <c r="G12" s="2">
        <v>36</v>
      </c>
      <c r="H12" s="2"/>
    </row>
    <row r="13" spans="1:8" x14ac:dyDescent="0.15">
      <c r="A13" s="1">
        <v>2013</v>
      </c>
      <c r="B13" s="2">
        <f>7868582+6730573</f>
        <v>14599155</v>
      </c>
      <c r="C13" s="2">
        <f>1499+795+84</f>
        <v>2378</v>
      </c>
      <c r="D13" s="2">
        <f t="shared" si="0"/>
        <v>6139.2577796467622</v>
      </c>
      <c r="E13" s="2">
        <v>1499</v>
      </c>
      <c r="F13" s="2">
        <v>795</v>
      </c>
      <c r="G13" s="2">
        <v>84</v>
      </c>
      <c r="H13" s="2"/>
    </row>
    <row r="14" spans="1:8" x14ac:dyDescent="0.15">
      <c r="A14" s="1">
        <v>2014</v>
      </c>
      <c r="B14" s="2">
        <f>8340066+6820806</f>
        <v>15160872</v>
      </c>
      <c r="C14" s="2">
        <f>1272+781+199</f>
        <v>2252</v>
      </c>
      <c r="D14" s="2">
        <f t="shared" si="0"/>
        <v>6732.1811722912962</v>
      </c>
      <c r="E14" s="2">
        <v>1272</v>
      </c>
      <c r="F14" s="2">
        <v>781</v>
      </c>
      <c r="G14" s="2">
        <v>199</v>
      </c>
      <c r="H14" s="2"/>
    </row>
    <row r="15" spans="1:8" x14ac:dyDescent="0.15">
      <c r="A15" s="6">
        <v>2015</v>
      </c>
      <c r="B15" s="7">
        <f>8160458+7192066</f>
        <v>15352524</v>
      </c>
      <c r="C15" s="7">
        <f>1103+710+256</f>
        <v>2069</v>
      </c>
      <c r="D15" s="7">
        <f t="shared" si="0"/>
        <v>7420.2629289511842</v>
      </c>
      <c r="E15" s="7">
        <v>1103</v>
      </c>
      <c r="F15" s="7">
        <v>710</v>
      </c>
      <c r="G15" s="7">
        <v>256</v>
      </c>
      <c r="H15" s="7">
        <v>1</v>
      </c>
    </row>
    <row r="16" spans="1:8" x14ac:dyDescent="0.15">
      <c r="A16" s="1" t="s">
        <v>5</v>
      </c>
    </row>
    <row r="17" spans="1:9" ht="75" customHeight="1" x14ac:dyDescent="0.15">
      <c r="A17" s="9" t="s">
        <v>10</v>
      </c>
      <c r="B17" s="9"/>
      <c r="C17" s="9"/>
      <c r="D17" s="9"/>
      <c r="E17" s="9"/>
      <c r="F17" s="9"/>
      <c r="G17" s="9"/>
      <c r="H17" s="9"/>
      <c r="I17" s="9"/>
    </row>
  </sheetData>
  <mergeCells count="2">
    <mergeCell ref="E3:H3"/>
    <mergeCell ref="A17:I1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9DAAF5-90E2-4F96-A56E-A5B8178149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0d899-84ad-4860-8f6d-6871b0defea8"/>
    <ds:schemaRef ds:uri="d488d37d-865a-4c40-87e6-5084e0bc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81CF04-4930-425A-B247-CDF8297857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2AEBB3-7627-464A-B46F-A3EF5331837C}">
  <ds:schemaRefs>
    <ds:schemaRef ds:uri="http://www.w3.org/XML/1998/namespace"/>
    <ds:schemaRef ds:uri="http://purl.org/dc/elements/1.1/"/>
    <ds:schemaRef ds:uri="bb1c021b-cdce-4c60-bd29-0b02b756c601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ff4ea336-93b1-429c-b650-6db19a37b5d5"/>
    <ds:schemaRef ds:uri="http://schemas.microsoft.com/office/infopath/2007/PartnerControls"/>
    <ds:schemaRef ds:uri="http://schemas.microsoft.com/office/2006/metadata/properties"/>
    <ds:schemaRef ds:uri="http://purl.org/dc/terms/"/>
    <ds:schemaRef ds:uri="d488d37d-865a-4c40-87e6-5084e0bc4e83"/>
    <ds:schemaRef ds:uri="d730d899-84ad-4860-8f6d-6871b0defe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 for Figure 3-10</vt:lpstr>
      <vt:lpstr>Figure 3-10</vt:lpstr>
    </vt:vector>
  </TitlesOfParts>
  <Company>Nathan Associates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Kent, Ph.D.</dc:creator>
  <cp:lastModifiedBy>Christopher Rick</cp:lastModifiedBy>
  <dcterms:created xsi:type="dcterms:W3CDTF">2020-05-04T20:50:37Z</dcterms:created>
  <dcterms:modified xsi:type="dcterms:W3CDTF">2023-11-09T00:14:23Z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</Properties>
</file>