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0"/>
  <workbookPr codeName="ThisWorkbook"/>
  <mc:AlternateContent xmlns:mc="http://schemas.openxmlformats.org/markup-compatibility/2006">
    <mc:Choice Requires="x15">
      <x15ac:absPath xmlns:x15ac="http://schemas.microsoft.com/office/spreadsheetml/2010/11/ac" url="https://macrosysllc.sharepoint.com/sites/BTS-ASTSAR2023/Shared Documents/3 TSAR 2023 - Tables and Figures/Ch 4 - Econ/"/>
    </mc:Choice>
  </mc:AlternateContent>
  <xr:revisionPtr revIDLastSave="0" documentId="13_ncr:1_{84CF6209-B13B-4BDA-A911-153CE7235F09}" xr6:coauthVersionLast="47" xr6:coauthVersionMax="47" xr10:uidLastSave="{00000000-0000-0000-0000-000000000000}"/>
  <bookViews>
    <workbookView xWindow="0" yWindow="500" windowWidth="23260" windowHeight="12580" xr2:uid="{00000000-000D-0000-FFFF-FFFF00000000}"/>
  </bookViews>
  <sheets>
    <sheet name="figure" sheetId="2" r:id="rId1"/>
    <sheet name="Data" sheetId="1" r:id="rId2"/>
    <sheet name="Query" sheetId="4" r:id="rId3"/>
    <sheet name="Parameters" sheetId="6" r:id="rId4"/>
    <sheet name="Recession dates" sheetId="3" r:id="rId5"/>
  </sheets>
  <externalReferences>
    <externalReference r:id="rId6"/>
  </externalReferences>
  <definedNames>
    <definedName name="ExternalData_1" localSheetId="2" hidden="1">Query!$A$1:$I$133</definedName>
    <definedName name="vlookup_1" localSheetId="4">#REF!</definedName>
    <definedName name="vlookup_1">#REF!</definedName>
    <definedName name="vlookup_2" localSheetId="4">#REF!</definedName>
    <definedName name="vlookup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 i="1" l="1"/>
  <c r="M7" i="1"/>
  <c r="N7" i="1"/>
  <c r="L8" i="1"/>
  <c r="M8" i="1"/>
  <c r="N8" i="1"/>
  <c r="L9" i="1"/>
  <c r="M9" i="1"/>
  <c r="N9" i="1"/>
  <c r="L10" i="1"/>
  <c r="M10" i="1"/>
  <c r="N10" i="1"/>
  <c r="L11" i="1"/>
  <c r="M11" i="1"/>
  <c r="N11" i="1"/>
  <c r="L12" i="1"/>
  <c r="M12" i="1"/>
  <c r="N12" i="1"/>
  <c r="L13" i="1"/>
  <c r="M13" i="1"/>
  <c r="N13" i="1"/>
  <c r="L14" i="1"/>
  <c r="M14" i="1"/>
  <c r="N14" i="1"/>
  <c r="L15" i="1"/>
  <c r="M15" i="1"/>
  <c r="N15" i="1"/>
  <c r="N6" i="1"/>
  <c r="M6" i="1"/>
  <c r="L6" i="1"/>
  <c r="J6" i="1"/>
  <c r="J7" i="1"/>
  <c r="J8" i="1"/>
  <c r="J9" i="1"/>
  <c r="J10" i="1"/>
  <c r="J11" i="1"/>
  <c r="J12" i="1"/>
  <c r="J13" i="1"/>
  <c r="J14" i="1"/>
  <c r="J15" i="1"/>
  <c r="J5" i="1"/>
  <c r="I6" i="1"/>
  <c r="I7" i="1"/>
  <c r="I8" i="1"/>
  <c r="I9" i="1"/>
  <c r="I10" i="1"/>
  <c r="I11" i="1"/>
  <c r="I12" i="1"/>
  <c r="I13" i="1"/>
  <c r="I14" i="1"/>
  <c r="I15" i="1"/>
  <c r="I5" i="1"/>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F119" i="3"/>
  <c r="F120" i="3"/>
  <c r="F121" i="3"/>
  <c r="F122" i="3"/>
  <c r="F123" i="3"/>
  <c r="F124" i="3"/>
  <c r="F125" i="3"/>
  <c r="F126" i="3"/>
  <c r="F127" i="3"/>
  <c r="F128" i="3"/>
  <c r="F129" i="3"/>
  <c r="F130" i="3"/>
  <c r="F131" i="3"/>
  <c r="F132" i="3"/>
  <c r="F133" i="3"/>
  <c r="F2"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E3" i="3"/>
  <c r="E2" i="3"/>
  <c r="B7" i="6"/>
  <c r="B6" i="6"/>
  <c r="B4" i="6"/>
  <c r="B3" i="6"/>
  <c r="A22" i="2" s="1"/>
  <c r="A18" i="1" l="1"/>
  <c r="B5" i="6"/>
  <c r="A9" i="1" l="1"/>
  <c r="A10" i="1"/>
  <c r="A12" i="1"/>
  <c r="A14" i="1"/>
  <c r="A8" i="1"/>
  <c r="A5" i="1"/>
  <c r="A13" i="1"/>
  <c r="A1" i="1"/>
  <c r="A6" i="1"/>
  <c r="A7" i="1"/>
  <c r="A15" i="1"/>
  <c r="A1" i="2"/>
  <c r="A11" i="1"/>
  <c r="D6" i="1" l="1"/>
  <c r="B6" i="1"/>
  <c r="C6" i="1"/>
  <c r="C9" i="1"/>
  <c r="D9" i="1"/>
  <c r="B9" i="1"/>
  <c r="C13" i="1"/>
  <c r="D13" i="1"/>
  <c r="B13" i="1"/>
  <c r="B10" i="1"/>
  <c r="D10" i="1"/>
  <c r="C10" i="1"/>
  <c r="C5" i="1"/>
  <c r="B5" i="1"/>
  <c r="D5" i="1"/>
  <c r="B11" i="1"/>
  <c r="C11" i="1"/>
  <c r="D11" i="1"/>
  <c r="B8" i="1"/>
  <c r="D8" i="1"/>
  <c r="C8" i="1"/>
  <c r="D14" i="1"/>
  <c r="B14" i="1"/>
  <c r="C14" i="1"/>
  <c r="C7" i="1"/>
  <c r="D7" i="1"/>
  <c r="B7" i="1"/>
  <c r="D15" i="1"/>
  <c r="C15" i="1"/>
  <c r="B15" i="1"/>
  <c r="D12" i="1"/>
  <c r="B12" i="1"/>
  <c r="C12" i="1"/>
  <c r="E12" i="1" l="1"/>
  <c r="F12" i="1"/>
  <c r="G12" i="1" s="1"/>
  <c r="E11" i="1"/>
  <c r="F11" i="1"/>
  <c r="G11" i="1" s="1"/>
  <c r="E14" i="1"/>
  <c r="F14" i="1"/>
  <c r="G14" i="1" s="1"/>
  <c r="E7" i="1"/>
  <c r="F7" i="1"/>
  <c r="G7" i="1" s="1"/>
  <c r="E13" i="1"/>
  <c r="F13" i="1"/>
  <c r="G13" i="1" s="1"/>
  <c r="E8" i="1"/>
  <c r="F8" i="1"/>
  <c r="G8" i="1" s="1"/>
  <c r="E10" i="1"/>
  <c r="F10" i="1"/>
  <c r="G10" i="1" s="1"/>
  <c r="E9" i="1"/>
  <c r="F9" i="1"/>
  <c r="G9" i="1" s="1"/>
  <c r="E15" i="1"/>
  <c r="F15" i="1"/>
  <c r="G15" i="1" s="1"/>
  <c r="E5" i="1"/>
  <c r="F5" i="1"/>
  <c r="G5" i="1" s="1"/>
  <c r="E6" i="1"/>
  <c r="F6" i="1"/>
  <c r="G6"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75720E6-4593-4782-89EB-5B056F1889B2}" keepAlive="1" name="Query - tcq5-4pgu json?$where=table=%224" description="Connection to the 'tcq5-4pgu json?$where=table=%224' query in the workbook." type="5" refreshedVersion="8" background="1" saveData="1">
    <dbPr connection="Provider=Microsoft.Mashup.OleDb.1;Data Source=$Workbook$;Location=&quot;tcq5-4pgu json?$where=table=%224&quot;;Extended Properties=&quot;&quot;" command="SELECT * FROM [tcq5-4pgu json?$where=table=%224]"/>
  </connection>
</connections>
</file>

<file path=xl/sharedStrings.xml><?xml version="1.0" encoding="utf-8"?>
<sst xmlns="http://schemas.openxmlformats.org/spreadsheetml/2006/main" count="836" uniqueCount="180">
  <si>
    <t>Year</t>
  </si>
  <si>
    <t>Total U.S. labor force</t>
  </si>
  <si>
    <t>Total employment in transportation and transportation-related industries</t>
  </si>
  <si>
    <t>Employment in transportation and warehousing</t>
  </si>
  <si>
    <t>Employment in transportation-related industries</t>
  </si>
  <si>
    <t>Percent of total U.S. labor force (source)</t>
  </si>
  <si>
    <t>Percent of total U.S. labor force</t>
  </si>
  <si>
    <t>Date</t>
  </si>
  <si>
    <t>Recession</t>
  </si>
  <si>
    <t>NOTE: Shaded areas indicate economic recessions.</t>
  </si>
  <si>
    <t>Column1.id</t>
  </si>
  <si>
    <t>Column1.year</t>
  </si>
  <si>
    <t>Column1.value</t>
  </si>
  <si>
    <t>Column1.measure</t>
  </si>
  <si>
    <t>Column1.metric</t>
  </si>
  <si>
    <t>Column1.table</t>
  </si>
  <si>
    <t>Column1.source</t>
  </si>
  <si>
    <t>Column1.measurenum</t>
  </si>
  <si>
    <t>Column1.metricnum</t>
  </si>
  <si>
    <t>TET_4.1_0_1990_1_1</t>
  </si>
  <si>
    <t>Number</t>
  </si>
  <si>
    <t>1</t>
  </si>
  <si>
    <t>TET_4.1_0_1991_1_1</t>
  </si>
  <si>
    <t>TET_4.1_0_1992_1_1</t>
  </si>
  <si>
    <t>TET_4.1_0_1993_1_1</t>
  </si>
  <si>
    <t>TET_4.1_0_1994_1_1</t>
  </si>
  <si>
    <t>TET_4.1_0_1995_1_1</t>
  </si>
  <si>
    <t>TET_4.1_0_1996_1_1</t>
  </si>
  <si>
    <t>TET_4.1_0_1997_1_1</t>
  </si>
  <si>
    <t>TET_4.1_0_1998_1_1</t>
  </si>
  <si>
    <t>TET_4.1_0_1999_1_1</t>
  </si>
  <si>
    <t>TET_4.1_0_2000_1_1</t>
  </si>
  <si>
    <t>TET_4.1_0_2001_1_1</t>
  </si>
  <si>
    <t>TET_4.1_0_2002_1_1</t>
  </si>
  <si>
    <t>TET_4.1_0_2003_1_1</t>
  </si>
  <si>
    <t>TET_4.1_0_2004_1_1</t>
  </si>
  <si>
    <t>TET_4.1_0_2005_1_1</t>
  </si>
  <si>
    <t>TET_4.1_0_2006_1_1</t>
  </si>
  <si>
    <t>TET_4.1_0_2007_1_1</t>
  </si>
  <si>
    <t>TET_4.1_0_2008_1_1</t>
  </si>
  <si>
    <t>TET_4.1_0_2009_1_1</t>
  </si>
  <si>
    <t>TET_4.1_0_2010_1_1</t>
  </si>
  <si>
    <t>TET_4.1_0_2011_1_1</t>
  </si>
  <si>
    <t>TET_4.1_0_2012_1_1</t>
  </si>
  <si>
    <t>TET_4.1_0_2013_1_1</t>
  </si>
  <si>
    <t>TET_4.1_0_2014_1_1</t>
  </si>
  <si>
    <t>TET_4.1_0_2015_1_1</t>
  </si>
  <si>
    <t>TET_4.1_0_2016_1_1</t>
  </si>
  <si>
    <t>TET_4.1_0_2017_1_1</t>
  </si>
  <si>
    <t>TET_4.1_0_2018_1_1</t>
  </si>
  <si>
    <t>TET_4.1_0_2019_1_1</t>
  </si>
  <si>
    <t>TET_4.1_0_2020_1_1</t>
  </si>
  <si>
    <t>TET_4.1_0_2021_1_1</t>
  </si>
  <si>
    <t>TET_4.1_0_1990_1_2</t>
  </si>
  <si>
    <t>Total transportation and related employment</t>
  </si>
  <si>
    <t>2</t>
  </si>
  <si>
    <t>TET_4.1_0_1991_1_2</t>
  </si>
  <si>
    <t>TET_4.1_0_1992_1_2</t>
  </si>
  <si>
    <t>TET_4.1_0_1993_1_2</t>
  </si>
  <si>
    <t>TET_4.1_0_1994_1_2</t>
  </si>
  <si>
    <t>TET_4.1_0_1995_1_2</t>
  </si>
  <si>
    <t>TET_4.1_0_1996_1_2</t>
  </si>
  <si>
    <t>TET_4.1_0_1997_1_2</t>
  </si>
  <si>
    <t>TET_4.1_0_1998_1_2</t>
  </si>
  <si>
    <t>TET_4.1_0_1999_1_2</t>
  </si>
  <si>
    <t>TET_4.1_0_2000_1_2</t>
  </si>
  <si>
    <t>TET_4.1_0_2001_1_2</t>
  </si>
  <si>
    <t>TET_4.1_0_2002_1_2</t>
  </si>
  <si>
    <t>TET_4.1_0_2003_1_2</t>
  </si>
  <si>
    <t>TET_4.1_0_2004_1_2</t>
  </si>
  <si>
    <t>TET_4.1_0_2005_1_2</t>
  </si>
  <si>
    <t>TET_4.1_0_2006_1_2</t>
  </si>
  <si>
    <t>TET_4.1_0_2007_1_2</t>
  </si>
  <si>
    <t>TET_4.1_0_2008_1_2</t>
  </si>
  <si>
    <t>TET_4.1_0_2009_1_2</t>
  </si>
  <si>
    <t>TET_4.1_0_2010_1_2</t>
  </si>
  <si>
    <t>TET_4.1_0_2011_1_2</t>
  </si>
  <si>
    <t>TET_4.1_0_2012_1_2</t>
  </si>
  <si>
    <t>TET_4.1_0_2013_1_2</t>
  </si>
  <si>
    <t>TET_4.1_0_2014_1_2</t>
  </si>
  <si>
    <t>TET_4.1_0_2015_1_2</t>
  </si>
  <si>
    <t>TET_4.1_0_2016_1_2</t>
  </si>
  <si>
    <t>TET_4.1_0_2017_1_2</t>
  </si>
  <si>
    <t>TET_4.1_0_2018_1_2</t>
  </si>
  <si>
    <t>TET_4.1_0_2019_1_2</t>
  </si>
  <si>
    <t>TET_4.1_0_2020_1_2</t>
  </si>
  <si>
    <t>TET_4.1_0_2021_1_2</t>
  </si>
  <si>
    <t>TET_4.1_0_1990_1_3</t>
  </si>
  <si>
    <t>3</t>
  </si>
  <si>
    <t>TET_4.1_0_1991_1_3</t>
  </si>
  <si>
    <t>TET_4.1_0_1992_1_3</t>
  </si>
  <si>
    <t>TET_4.1_0_1993_1_3</t>
  </si>
  <si>
    <t>TET_4.1_0_1994_1_3</t>
  </si>
  <si>
    <t>TET_4.1_0_1995_1_3</t>
  </si>
  <si>
    <t>TET_4.1_0_1996_1_3</t>
  </si>
  <si>
    <t>TET_4.1_0_1997_1_3</t>
  </si>
  <si>
    <t>TET_4.1_0_1998_1_3</t>
  </si>
  <si>
    <t>TET_4.1_0_1999_1_3</t>
  </si>
  <si>
    <t>TET_4.1_0_2000_1_3</t>
  </si>
  <si>
    <t>TET_4.1_0_2001_1_3</t>
  </si>
  <si>
    <t>TET_4.1_0_2002_1_3</t>
  </si>
  <si>
    <t>TET_4.1_0_2003_1_3</t>
  </si>
  <si>
    <t>TET_4.1_0_2004_1_3</t>
  </si>
  <si>
    <t>TET_4.1_0_2005_1_3</t>
  </si>
  <si>
    <t>TET_4.1_0_2006_1_3</t>
  </si>
  <si>
    <t>TET_4.1_0_2007_1_3</t>
  </si>
  <si>
    <t>TET_4.1_0_2008_1_3</t>
  </si>
  <si>
    <t>TET_4.1_0_2009_1_3</t>
  </si>
  <si>
    <t>TET_4.1_0_2010_1_3</t>
  </si>
  <si>
    <t>TET_4.1_0_2011_1_3</t>
  </si>
  <si>
    <t>TET_4.1_0_2012_1_3</t>
  </si>
  <si>
    <t>TET_4.1_0_2013_1_3</t>
  </si>
  <si>
    <t>TET_4.1_0_2014_1_3</t>
  </si>
  <si>
    <t>TET_4.1_0_2015_1_3</t>
  </si>
  <si>
    <t>TET_4.1_0_2016_1_3</t>
  </si>
  <si>
    <t>TET_4.1_0_2017_1_3</t>
  </si>
  <si>
    <t>TET_4.1_0_2018_1_3</t>
  </si>
  <si>
    <t>TET_4.1_0_2019_1_3</t>
  </si>
  <si>
    <t>TET_4.1_0_2020_1_3</t>
  </si>
  <si>
    <t>TET_4.1_0_2021_1_3</t>
  </si>
  <si>
    <t>TET_4.1_0_1990_1_4</t>
  </si>
  <si>
    <t>4</t>
  </si>
  <si>
    <t>TET_4.1_0_1991_1_4</t>
  </si>
  <si>
    <t>TET_4.1_0_1992_1_4</t>
  </si>
  <si>
    <t>TET_4.1_0_1993_1_4</t>
  </si>
  <si>
    <t>TET_4.1_0_1994_1_4</t>
  </si>
  <si>
    <t>TET_4.1_0_1995_1_4</t>
  </si>
  <si>
    <t>TET_4.1_0_1996_1_4</t>
  </si>
  <si>
    <t>TET_4.1_0_1997_1_4</t>
  </si>
  <si>
    <t>TET_4.1_0_1998_1_4</t>
  </si>
  <si>
    <t>TET_4.1_0_1999_1_4</t>
  </si>
  <si>
    <t>TET_4.1_0_2000_1_4</t>
  </si>
  <si>
    <t>TET_4.1_0_2001_1_4</t>
  </si>
  <si>
    <t>TET_4.1_0_2002_1_4</t>
  </si>
  <si>
    <t>TET_4.1_0_2003_1_4</t>
  </si>
  <si>
    <t>TET_4.1_0_2004_1_4</t>
  </si>
  <si>
    <t>TET_4.1_0_2005_1_4</t>
  </si>
  <si>
    <t>TET_4.1_0_2006_1_4</t>
  </si>
  <si>
    <t>TET_4.1_0_2007_1_4</t>
  </si>
  <si>
    <t>TET_4.1_0_2008_1_4</t>
  </si>
  <si>
    <t>TET_4.1_0_2009_1_4</t>
  </si>
  <si>
    <t>TET_4.1_0_2010_1_4</t>
  </si>
  <si>
    <t>TET_4.1_0_2011_1_4</t>
  </si>
  <si>
    <t>TET_4.1_0_2012_1_4</t>
  </si>
  <si>
    <t>TET_4.1_0_2013_1_4</t>
  </si>
  <si>
    <t>TET_4.1_0_2014_1_4</t>
  </si>
  <si>
    <t>TET_4.1_0_2015_1_4</t>
  </si>
  <si>
    <t>TET_4.1_0_2016_1_4</t>
  </si>
  <si>
    <t>TET_4.1_0_2017_1_4</t>
  </si>
  <si>
    <t>TET_4.1_0_2018_1_4</t>
  </si>
  <si>
    <t>TET_4.1_0_2019_1_4</t>
  </si>
  <si>
    <t>TET_4.1_0_2020_1_4</t>
  </si>
  <si>
    <t>TET_4.1_0_2021_1_4</t>
  </si>
  <si>
    <t>Figure Number</t>
  </si>
  <si>
    <t>Source</t>
  </si>
  <si>
    <t>Today</t>
  </si>
  <si>
    <t>Data start date</t>
  </si>
  <si>
    <t>Chart first year</t>
  </si>
  <si>
    <t>—</t>
  </si>
  <si>
    <t>Keep this dash</t>
  </si>
  <si>
    <t>Data end date</t>
  </si>
  <si>
    <t>Table</t>
  </si>
  <si>
    <t xml:space="preserve">SOURCE: U.S. Department of Transportation, Bureau of Transportation Statistics, National Transportation Statistics, table 3-23, available at www.bts.gov as of </t>
  </si>
  <si>
    <t>Recession Chart</t>
  </si>
  <si>
    <t>Y-axis max:</t>
  </si>
  <si>
    <t>Note: Figure y-axis - secondary and primary needs to be set to the same number. Currently set at 16. If you change it in the figure, change it in cell B9 here to adjust recession automatically</t>
  </si>
  <si>
    <t>4-5</t>
  </si>
  <si>
    <t>U.S. Department of Labor, Bureau of Labor Statistics, Current Employment Statistics (series id=CEU0000000001), available at www.bls.gov/ces</t>
  </si>
  <si>
    <t>TET_4.1_0_2022_1_1</t>
  </si>
  <si>
    <t>U.S. Department of Labor, Bureau of Labor Statistics, Current Employment Statistics (series id=CEU4142386001, CEU4142470001, CEU4244110001, CEU2023730001, CEU3133451101, CEU3133610001, CEU3133620001, CEU3133630001, CEU3133640001, CEU3133660001, CEU3133690001, CEU3232400001, CEU3232621001, CEU4142310001, CEU4244120001, CEU4244130001, CEU4245700001, CEU5553210001, CEU6056150001, CEU6562190001, CEU8081110001, CEU8081293001, CEU9091912001, CEU4348800001, CEU4349300001, CEU4348400001, CEU4349200001, CEU4348500001, CEU4348100001, CEU4348200001, CEU4348300001, CEU4348600001, CEU4348700001, CEU3232629001), available at www.bls.gov/ces; U.S. Department of Transportation, DOT Workforce Demographics, Demographics by Year, available at http://www.dot.gov/assistant-secretary-administration/human-resources/workforce-statistics-archive; U.S. Census Bureau, Government Employment and Payroll, available at http://www.census.gov/pub/govs/</t>
  </si>
  <si>
    <t>TET_4.1_0_2022_1_2</t>
  </si>
  <si>
    <t>U.S. Department of Labor, Bureau of Labor Statistics, Current Employment Statistics (series id=CEU4300000001), available at www.bls.gov/ces</t>
  </si>
  <si>
    <t>TET_4.1_0_2022_1_3</t>
  </si>
  <si>
    <t>TET_4.1_0_2022_1_4</t>
  </si>
  <si>
    <t>Transportation &amp; transportation related industries</t>
  </si>
  <si>
    <t>Percent of Total</t>
  </si>
  <si>
    <t>Transportation-Related industries</t>
  </si>
  <si>
    <t>Change from Last Year</t>
  </si>
  <si>
    <t>Transportation &amp; Warehousing</t>
  </si>
  <si>
    <t>Transportation-related industries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</si>
</sst>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_);_(* \(#,##0\);_(* &quot;-&quot;??_);_(@_)"/>
    <numFmt numFmtId="165" formatCode="0.0%"/>
    <numFmt numFmtId="166" formatCode="yyyy"/>
    <numFmt numFmtId="167" formatCode="0.0"/>
    <numFmt numFmtId="168" formatCode="_(* #,##0.0_);_(* \(#,##0.0\);_(* &quot;-&quot;??_);_(@_)"/>
  </numFmts>
  <fonts count="8">
    <font>
      <sz val="11"/>
      <color theme="1"/>
      <name val="Calibri"/>
      <family val="2"/>
      <scheme val="minor"/>
    </font>
    <font>
      <sz val="11"/>
      <color theme="1"/>
      <name val="Calibri"/>
      <family val="2"/>
      <scheme val="minor"/>
    </font>
    <font>
      <b/>
      <sz val="11"/>
      <color theme="1"/>
      <name val="Calibri"/>
      <family val="2"/>
      <scheme val="minor"/>
    </font>
    <font>
      <b/>
      <sz val="18"/>
      <name val="Calibri Light"/>
      <family val="2"/>
      <scheme val="major"/>
    </font>
    <font>
      <b/>
      <sz val="10"/>
      <name val="Helv"/>
    </font>
    <font>
      <sz val="11"/>
      <color rgb="FFFF0000"/>
      <name val="Calibri"/>
      <family val="2"/>
      <scheme val="minor"/>
    </font>
    <font>
      <b/>
      <sz val="14"/>
      <name val="Calibri Light"/>
      <family val="2"/>
      <scheme val="major"/>
    </font>
    <font>
      <b/>
      <sz val="14"/>
      <name val="Calibri"/>
      <family val="2"/>
      <scheme val="minor"/>
    </font>
  </fonts>
  <fills count="3">
    <fill>
      <patternFill patternType="none"/>
    </fill>
    <fill>
      <patternFill patternType="gray125"/>
    </fill>
    <fill>
      <patternFill patternType="solid">
        <fgColor indexed="22"/>
        <bgColor indexed="9"/>
      </patternFill>
    </fill>
  </fills>
  <borders count="1">
    <border>
      <left/>
      <right/>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4" fillId="2" borderId="0">
      <alignment horizontal="centerContinuous" wrapText="1"/>
    </xf>
    <xf numFmtId="0" fontId="6" fillId="0" borderId="0" applyNumberFormat="0" applyFill="0" applyBorder="0" applyAlignment="0" applyProtection="0"/>
  </cellStyleXfs>
  <cellXfs count="22">
    <xf numFmtId="0" fontId="0" fillId="0" borderId="0" xfId="0"/>
    <xf numFmtId="0" fontId="0" fillId="0" borderId="0" xfId="0" applyAlignment="1">
      <alignment wrapText="1"/>
    </xf>
    <xf numFmtId="0" fontId="2" fillId="0" borderId="0" xfId="0" applyFont="1" applyAlignment="1">
      <alignment wrapText="1"/>
    </xf>
    <xf numFmtId="2" fontId="0" fillId="0" borderId="0" xfId="0" applyNumberFormat="1"/>
    <xf numFmtId="164" fontId="0" fillId="0" borderId="0" xfId="1" applyNumberFormat="1" applyFont="1"/>
    <xf numFmtId="165" fontId="0" fillId="0" borderId="0" xfId="2" applyNumberFormat="1" applyFont="1"/>
    <xf numFmtId="1" fontId="0" fillId="0" borderId="0" xfId="0" applyNumberFormat="1"/>
    <xf numFmtId="166" fontId="0" fillId="0" borderId="0" xfId="0" applyNumberFormat="1"/>
    <xf numFmtId="167" fontId="0" fillId="0" borderId="0" xfId="0" applyNumberFormat="1"/>
    <xf numFmtId="0" fontId="3" fillId="0" borderId="0" xfId="3" applyAlignment="1">
      <alignment wrapText="1"/>
    </xf>
    <xf numFmtId="0" fontId="5" fillId="0" borderId="0" xfId="0" applyFont="1"/>
    <xf numFmtId="49" fontId="5" fillId="0" borderId="0" xfId="0" applyNumberFormat="1" applyFont="1" applyAlignment="1">
      <alignment horizontal="right"/>
    </xf>
    <xf numFmtId="14" fontId="0" fillId="0" borderId="0" xfId="0" applyNumberFormat="1"/>
    <xf numFmtId="14" fontId="1" fillId="0" borderId="0" xfId="0" applyNumberFormat="1" applyFont="1"/>
    <xf numFmtId="1" fontId="1" fillId="0" borderId="0" xfId="0" applyNumberFormat="1" applyFont="1"/>
    <xf numFmtId="168" fontId="0" fillId="0" borderId="0" xfId="0" applyNumberFormat="1"/>
    <xf numFmtId="0" fontId="2" fillId="0" borderId="0" xfId="0" applyFont="1"/>
    <xf numFmtId="43" fontId="0" fillId="0" borderId="0" xfId="0" applyNumberFormat="1"/>
    <xf numFmtId="0" fontId="0" fillId="0" borderId="0" xfId="0" applyAlignment="1">
      <alignment horizontal="left" vertical="top" wrapText="1"/>
    </xf>
    <xf numFmtId="0" fontId="7" fillId="0" borderId="0" xfId="3" applyFont="1" applyAlignment="1">
      <alignment horizontal="left" vertical="top" wrapText="1"/>
    </xf>
    <xf numFmtId="0" fontId="3" fillId="0" borderId="0" xfId="3" applyAlignment="1">
      <alignment wrapText="1"/>
    </xf>
    <xf numFmtId="0" fontId="2" fillId="0" borderId="0" xfId="0" applyFont="1" applyAlignment="1">
      <alignment horizontal="center"/>
    </xf>
  </cellXfs>
  <cellStyles count="6">
    <cellStyle name="Comma" xfId="1" builtinId="3"/>
    <cellStyle name="Hed Top" xfId="4" xr:uid="{00000000-0005-0000-0000-000001000000}"/>
    <cellStyle name="Normal" xfId="0" builtinId="0"/>
    <cellStyle name="Percent" xfId="2" builtinId="5"/>
    <cellStyle name="Title" xfId="3" builtinId="15"/>
    <cellStyle name="Title 2" xfId="5" xr:uid="{577E64B3-FA93-4A67-B534-9A170CEAAEE4}"/>
  </cellStyles>
  <dxfs count="9">
    <dxf>
      <numFmt numFmtId="0" formatCode="General"/>
    </dxf>
    <dxf>
      <numFmt numFmtId="0" formatCode="General"/>
    </dxf>
    <dxf>
      <font>
        <b val="0"/>
        <i val="0"/>
        <strike val="0"/>
        <condense val="0"/>
        <extend val="0"/>
        <outline val="0"/>
        <shadow val="0"/>
        <u val="none"/>
        <vertAlign val="baseline"/>
        <sz val="11"/>
        <color theme="1"/>
        <name val="Calibri"/>
        <scheme val="minor"/>
      </font>
      <numFmt numFmtId="2" formatCode="0.00"/>
      <fill>
        <patternFill patternType="none">
          <fgColor indexed="64"/>
          <bgColor indexed="65"/>
        </patternFill>
      </fill>
    </dxf>
    <dxf>
      <numFmt numFmtId="165" formatCode="0.0%"/>
    </dxf>
    <dxf>
      <numFmt numFmtId="168" formatCode="_(* #,##0.0_);_(* \(#,##0.0\);_(* &quot;-&quot;??_);_(@_)"/>
    </dxf>
    <dxf>
      <font>
        <b val="0"/>
        <i val="0"/>
        <strike val="0"/>
        <condense val="0"/>
        <extend val="0"/>
        <outline val="0"/>
        <shadow val="0"/>
        <u val="none"/>
        <vertAlign val="baseline"/>
        <sz val="11"/>
        <color theme="1"/>
        <name val="Calibri"/>
        <scheme val="minor"/>
      </font>
      <numFmt numFmtId="164" formatCode="_(* #,##0_);_(* \(#,##0\);_(* &quot;-&quot;??_);_(@_)"/>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164" formatCode="_(* #,##0_);_(* \(#,##0\);_(* &quot;-&quot;??_);_(@_)"/>
      <fill>
        <patternFill patternType="none">
          <fgColor indexed="64"/>
          <bgColor indexed="65"/>
        </patternFill>
      </fill>
    </dxf>
    <dxf>
      <numFmt numFmtId="168" formatCode="_(* #,##0.0_);_(* \(#,##0.0\);_(* &quot;-&quot;??_);_(@_)"/>
    </dxf>
    <dxf>
      <numFmt numFmtId="166" formatCode="yyyy"/>
    </dxf>
  </dxfs>
  <tableStyles count="0" defaultTableStyle="TableStyleMedium2" defaultPivotStyle="PivotStyleLight16"/>
  <colors>
    <mruColors>
      <color rgb="FF1B91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v>Recession</c:v>
          </c:tx>
          <c:spPr>
            <a:solidFill>
              <a:sysClr val="window" lastClr="FFFFFF">
                <a:lumMod val="65000"/>
              </a:sysClr>
            </a:solidFill>
          </c:spPr>
          <c:invertIfNegative val="0"/>
          <c:cat>
            <c:numRef>
              <c:f>'Recession dates'!$E$26:$E$133</c:f>
              <c:numCache>
                <c:formatCode>m/d/yy</c:formatCode>
                <c:ptCount val="108"/>
                <c:pt idx="0">
                  <c:v>40909</c:v>
                </c:pt>
                <c:pt idx="1">
                  <c:v>40940</c:v>
                </c:pt>
                <c:pt idx="2">
                  <c:v>40969</c:v>
                </c:pt>
                <c:pt idx="3">
                  <c:v>41000</c:v>
                </c:pt>
                <c:pt idx="4">
                  <c:v>41030</c:v>
                </c:pt>
                <c:pt idx="5">
                  <c:v>41061</c:v>
                </c:pt>
                <c:pt idx="6">
                  <c:v>41091</c:v>
                </c:pt>
                <c:pt idx="7">
                  <c:v>41122</c:v>
                </c:pt>
                <c:pt idx="8">
                  <c:v>41153</c:v>
                </c:pt>
                <c:pt idx="9">
                  <c:v>41183</c:v>
                </c:pt>
                <c:pt idx="10">
                  <c:v>41214</c:v>
                </c:pt>
                <c:pt idx="11">
                  <c:v>41244</c:v>
                </c:pt>
                <c:pt idx="12">
                  <c:v>41275</c:v>
                </c:pt>
                <c:pt idx="13">
                  <c:v>41306</c:v>
                </c:pt>
                <c:pt idx="14">
                  <c:v>41334</c:v>
                </c:pt>
                <c:pt idx="15">
                  <c:v>41365</c:v>
                </c:pt>
                <c:pt idx="16">
                  <c:v>41395</c:v>
                </c:pt>
                <c:pt idx="17">
                  <c:v>41426</c:v>
                </c:pt>
                <c:pt idx="18">
                  <c:v>41456</c:v>
                </c:pt>
                <c:pt idx="19">
                  <c:v>41487</c:v>
                </c:pt>
                <c:pt idx="20">
                  <c:v>41518</c:v>
                </c:pt>
                <c:pt idx="21">
                  <c:v>41548</c:v>
                </c:pt>
                <c:pt idx="22">
                  <c:v>41579</c:v>
                </c:pt>
                <c:pt idx="23">
                  <c:v>41609</c:v>
                </c:pt>
                <c:pt idx="24">
                  <c:v>41640</c:v>
                </c:pt>
                <c:pt idx="25">
                  <c:v>41671</c:v>
                </c:pt>
                <c:pt idx="26">
                  <c:v>41699</c:v>
                </c:pt>
                <c:pt idx="27">
                  <c:v>41730</c:v>
                </c:pt>
                <c:pt idx="28">
                  <c:v>41760</c:v>
                </c:pt>
                <c:pt idx="29">
                  <c:v>41791</c:v>
                </c:pt>
                <c:pt idx="30">
                  <c:v>41821</c:v>
                </c:pt>
                <c:pt idx="31">
                  <c:v>41852</c:v>
                </c:pt>
                <c:pt idx="32">
                  <c:v>41883</c:v>
                </c:pt>
                <c:pt idx="33">
                  <c:v>41913</c:v>
                </c:pt>
                <c:pt idx="34">
                  <c:v>41944</c:v>
                </c:pt>
                <c:pt idx="35">
                  <c:v>41974</c:v>
                </c:pt>
                <c:pt idx="36">
                  <c:v>42005</c:v>
                </c:pt>
                <c:pt idx="37">
                  <c:v>42036</c:v>
                </c:pt>
                <c:pt idx="38">
                  <c:v>42064</c:v>
                </c:pt>
                <c:pt idx="39">
                  <c:v>42095</c:v>
                </c:pt>
                <c:pt idx="40">
                  <c:v>42125</c:v>
                </c:pt>
                <c:pt idx="41">
                  <c:v>42156</c:v>
                </c:pt>
                <c:pt idx="42">
                  <c:v>42186</c:v>
                </c:pt>
                <c:pt idx="43">
                  <c:v>42217</c:v>
                </c:pt>
                <c:pt idx="44">
                  <c:v>42248</c:v>
                </c:pt>
                <c:pt idx="45">
                  <c:v>42278</c:v>
                </c:pt>
                <c:pt idx="46">
                  <c:v>42309</c:v>
                </c:pt>
                <c:pt idx="47">
                  <c:v>42339</c:v>
                </c:pt>
                <c:pt idx="48">
                  <c:v>42370</c:v>
                </c:pt>
                <c:pt idx="49">
                  <c:v>42401</c:v>
                </c:pt>
                <c:pt idx="50">
                  <c:v>42430</c:v>
                </c:pt>
                <c:pt idx="51">
                  <c:v>42461</c:v>
                </c:pt>
                <c:pt idx="52">
                  <c:v>42491</c:v>
                </c:pt>
                <c:pt idx="53">
                  <c:v>42522</c:v>
                </c:pt>
                <c:pt idx="54">
                  <c:v>42552</c:v>
                </c:pt>
                <c:pt idx="55">
                  <c:v>42583</c:v>
                </c:pt>
                <c:pt idx="56">
                  <c:v>42614</c:v>
                </c:pt>
                <c:pt idx="57">
                  <c:v>42644</c:v>
                </c:pt>
                <c:pt idx="58">
                  <c:v>42675</c:v>
                </c:pt>
                <c:pt idx="59">
                  <c:v>42705</c:v>
                </c:pt>
                <c:pt idx="60">
                  <c:v>42736</c:v>
                </c:pt>
                <c:pt idx="61">
                  <c:v>42767</c:v>
                </c:pt>
                <c:pt idx="62">
                  <c:v>42795</c:v>
                </c:pt>
                <c:pt idx="63">
                  <c:v>42826</c:v>
                </c:pt>
                <c:pt idx="64">
                  <c:v>42856</c:v>
                </c:pt>
                <c:pt idx="65">
                  <c:v>42887</c:v>
                </c:pt>
                <c:pt idx="66">
                  <c:v>42917</c:v>
                </c:pt>
                <c:pt idx="67">
                  <c:v>42948</c:v>
                </c:pt>
                <c:pt idx="68">
                  <c:v>42979</c:v>
                </c:pt>
                <c:pt idx="69">
                  <c:v>43009</c:v>
                </c:pt>
                <c:pt idx="70">
                  <c:v>43040</c:v>
                </c:pt>
                <c:pt idx="71">
                  <c:v>43070</c:v>
                </c:pt>
                <c:pt idx="72">
                  <c:v>43101</c:v>
                </c:pt>
                <c:pt idx="73">
                  <c:v>43132</c:v>
                </c:pt>
                <c:pt idx="74">
                  <c:v>43160</c:v>
                </c:pt>
                <c:pt idx="75">
                  <c:v>43191</c:v>
                </c:pt>
                <c:pt idx="76">
                  <c:v>43221</c:v>
                </c:pt>
                <c:pt idx="77">
                  <c:v>43252</c:v>
                </c:pt>
                <c:pt idx="78">
                  <c:v>43282</c:v>
                </c:pt>
                <c:pt idx="79">
                  <c:v>43313</c:v>
                </c:pt>
                <c:pt idx="80">
                  <c:v>43344</c:v>
                </c:pt>
                <c:pt idx="81">
                  <c:v>43374</c:v>
                </c:pt>
                <c:pt idx="82">
                  <c:v>43405</c:v>
                </c:pt>
                <c:pt idx="83">
                  <c:v>43435</c:v>
                </c:pt>
                <c:pt idx="84">
                  <c:v>43466</c:v>
                </c:pt>
                <c:pt idx="85">
                  <c:v>43497</c:v>
                </c:pt>
                <c:pt idx="86">
                  <c:v>43525</c:v>
                </c:pt>
                <c:pt idx="87">
                  <c:v>43556</c:v>
                </c:pt>
                <c:pt idx="88">
                  <c:v>43586</c:v>
                </c:pt>
                <c:pt idx="89">
                  <c:v>43617</c:v>
                </c:pt>
                <c:pt idx="90">
                  <c:v>43647</c:v>
                </c:pt>
                <c:pt idx="91">
                  <c:v>43678</c:v>
                </c:pt>
                <c:pt idx="92">
                  <c:v>43709</c:v>
                </c:pt>
                <c:pt idx="93">
                  <c:v>43739</c:v>
                </c:pt>
                <c:pt idx="94">
                  <c:v>43770</c:v>
                </c:pt>
                <c:pt idx="95">
                  <c:v>43800</c:v>
                </c:pt>
                <c:pt idx="96">
                  <c:v>43831</c:v>
                </c:pt>
                <c:pt idx="97">
                  <c:v>43862</c:v>
                </c:pt>
                <c:pt idx="98">
                  <c:v>43891</c:v>
                </c:pt>
                <c:pt idx="99">
                  <c:v>43922</c:v>
                </c:pt>
                <c:pt idx="100">
                  <c:v>43952</c:v>
                </c:pt>
                <c:pt idx="101">
                  <c:v>43983</c:v>
                </c:pt>
                <c:pt idx="102">
                  <c:v>44013</c:v>
                </c:pt>
                <c:pt idx="103">
                  <c:v>44044</c:v>
                </c:pt>
                <c:pt idx="104">
                  <c:v>44075</c:v>
                </c:pt>
                <c:pt idx="105">
                  <c:v>44105</c:v>
                </c:pt>
                <c:pt idx="106">
                  <c:v>44136</c:v>
                </c:pt>
                <c:pt idx="107">
                  <c:v>44166</c:v>
                </c:pt>
              </c:numCache>
            </c:numRef>
          </c:cat>
          <c:val>
            <c:numRef>
              <c:f>'Recession dates'!$F$26:$F$133</c:f>
              <c:numCache>
                <c:formatCode>General</c:formatCode>
                <c:ptCount val="108"/>
                <c:pt idx="0">
                  <c:v>16</c:v>
                </c:pt>
                <c:pt idx="1">
                  <c:v>16</c:v>
                </c:pt>
                <c:pt idx="2">
                  <c:v>16</c:v>
                </c:pt>
                <c:pt idx="3">
                  <c:v>16</c:v>
                </c:pt>
                <c:pt idx="4">
                  <c:v>16</c:v>
                </c:pt>
                <c:pt idx="5">
                  <c:v>16</c:v>
                </c:pt>
                <c:pt idx="6">
                  <c:v>16</c:v>
                </c:pt>
                <c:pt idx="7">
                  <c:v>16</c:v>
                </c:pt>
                <c:pt idx="8">
                  <c:v>16</c:v>
                </c:pt>
                <c:pt idx="9">
                  <c:v>16</c:v>
                </c:pt>
                <c:pt idx="10">
                  <c:v>16</c:v>
                </c:pt>
                <c:pt idx="11">
                  <c:v>16</c:v>
                </c:pt>
                <c:pt idx="12">
                  <c:v>16</c:v>
                </c:pt>
                <c:pt idx="13">
                  <c:v>16</c:v>
                </c:pt>
                <c:pt idx="14">
                  <c:v>16</c:v>
                </c:pt>
                <c:pt idx="15">
                  <c:v>16</c:v>
                </c:pt>
                <c:pt idx="16">
                  <c:v>16</c:v>
                </c:pt>
                <c:pt idx="17">
                  <c:v>16</c:v>
                </c:pt>
                <c:pt idx="18">
                  <c:v>16</c:v>
                </c:pt>
                <c:pt idx="19">
                  <c:v>16</c:v>
                </c:pt>
                <c:pt idx="20">
                  <c:v>16</c:v>
                </c:pt>
                <c:pt idx="21">
                  <c:v>16</c:v>
                </c:pt>
                <c:pt idx="22">
                  <c:v>16</c:v>
                </c:pt>
                <c:pt idx="23">
                  <c:v>16</c:v>
                </c:pt>
                <c:pt idx="24">
                  <c:v>16</c:v>
                </c:pt>
                <c:pt idx="25">
                  <c:v>16</c:v>
                </c:pt>
                <c:pt idx="26">
                  <c:v>16</c:v>
                </c:pt>
                <c:pt idx="27">
                  <c:v>16</c:v>
                </c:pt>
                <c:pt idx="28">
                  <c:v>16</c:v>
                </c:pt>
                <c:pt idx="29">
                  <c:v>16</c:v>
                </c:pt>
                <c:pt idx="30">
                  <c:v>16</c:v>
                </c:pt>
                <c:pt idx="31">
                  <c:v>16</c:v>
                </c:pt>
                <c:pt idx="32">
                  <c:v>16</c:v>
                </c:pt>
                <c:pt idx="33">
                  <c:v>16</c:v>
                </c:pt>
                <c:pt idx="34">
                  <c:v>16</c:v>
                </c:pt>
                <c:pt idx="35">
                  <c:v>16</c:v>
                </c:pt>
                <c:pt idx="36">
                  <c:v>16</c:v>
                </c:pt>
                <c:pt idx="37">
                  <c:v>16</c:v>
                </c:pt>
                <c:pt idx="38">
                  <c:v>16</c:v>
                </c:pt>
                <c:pt idx="39">
                  <c:v>16</c:v>
                </c:pt>
                <c:pt idx="40">
                  <c:v>16</c:v>
                </c:pt>
                <c:pt idx="41">
                  <c:v>16</c:v>
                </c:pt>
                <c:pt idx="42">
                  <c:v>16</c:v>
                </c:pt>
                <c:pt idx="43">
                  <c:v>16</c:v>
                </c:pt>
                <c:pt idx="44">
                  <c:v>16</c:v>
                </c:pt>
                <c:pt idx="45">
                  <c:v>16</c:v>
                </c:pt>
                <c:pt idx="46">
                  <c:v>16</c:v>
                </c:pt>
                <c:pt idx="47">
                  <c:v>16</c:v>
                </c:pt>
                <c:pt idx="48">
                  <c:v>16</c:v>
                </c:pt>
                <c:pt idx="49">
                  <c:v>16</c:v>
                </c:pt>
                <c:pt idx="50">
                  <c:v>16</c:v>
                </c:pt>
                <c:pt idx="51">
                  <c:v>16</c:v>
                </c:pt>
                <c:pt idx="52">
                  <c:v>16</c:v>
                </c:pt>
                <c:pt idx="53">
                  <c:v>16</c:v>
                </c:pt>
                <c:pt idx="54">
                  <c:v>16</c:v>
                </c:pt>
                <c:pt idx="55">
                  <c:v>16</c:v>
                </c:pt>
                <c:pt idx="56">
                  <c:v>16</c:v>
                </c:pt>
                <c:pt idx="57">
                  <c:v>16</c:v>
                </c:pt>
                <c:pt idx="58">
                  <c:v>16</c:v>
                </c:pt>
                <c:pt idx="59">
                  <c:v>16</c:v>
                </c:pt>
                <c:pt idx="60">
                  <c:v>16</c:v>
                </c:pt>
                <c:pt idx="61">
                  <c:v>16</c:v>
                </c:pt>
                <c:pt idx="62">
                  <c:v>16</c:v>
                </c:pt>
                <c:pt idx="63">
                  <c:v>16</c:v>
                </c:pt>
                <c:pt idx="64">
                  <c:v>16</c:v>
                </c:pt>
                <c:pt idx="65">
                  <c:v>16</c:v>
                </c:pt>
                <c:pt idx="66">
                  <c:v>16</c:v>
                </c:pt>
                <c:pt idx="67">
                  <c:v>16</c:v>
                </c:pt>
                <c:pt idx="68">
                  <c:v>16</c:v>
                </c:pt>
                <c:pt idx="69">
                  <c:v>16</c:v>
                </c:pt>
                <c:pt idx="70">
                  <c:v>16</c:v>
                </c:pt>
                <c:pt idx="71">
                  <c:v>16</c:v>
                </c:pt>
                <c:pt idx="72">
                  <c:v>16</c:v>
                </c:pt>
                <c:pt idx="73">
                  <c:v>16</c:v>
                </c:pt>
                <c:pt idx="74">
                  <c:v>16</c:v>
                </c:pt>
                <c:pt idx="75">
                  <c:v>16</c:v>
                </c:pt>
                <c:pt idx="76">
                  <c:v>16</c:v>
                </c:pt>
                <c:pt idx="77">
                  <c:v>16</c:v>
                </c:pt>
                <c:pt idx="78">
                  <c:v>16</c:v>
                </c:pt>
                <c:pt idx="79">
                  <c:v>16</c:v>
                </c:pt>
                <c:pt idx="80">
                  <c:v>16</c:v>
                </c:pt>
                <c:pt idx="81">
                  <c:v>16</c:v>
                </c:pt>
                <c:pt idx="82">
                  <c:v>16</c:v>
                </c:pt>
                <c:pt idx="83">
                  <c:v>16</c:v>
                </c:pt>
                <c:pt idx="84">
                  <c:v>16</c:v>
                </c:pt>
                <c:pt idx="85">
                  <c:v>16</c:v>
                </c:pt>
                <c:pt idx="86">
                  <c:v>16</c:v>
                </c:pt>
                <c:pt idx="87">
                  <c:v>16</c:v>
                </c:pt>
                <c:pt idx="88">
                  <c:v>16</c:v>
                </c:pt>
                <c:pt idx="89">
                  <c:v>16</c:v>
                </c:pt>
                <c:pt idx="90">
                  <c:v>16</c:v>
                </c:pt>
                <c:pt idx="91">
                  <c:v>16</c:v>
                </c:pt>
                <c:pt idx="92">
                  <c:v>16</c:v>
                </c:pt>
                <c:pt idx="93">
                  <c:v>16</c:v>
                </c:pt>
                <c:pt idx="94">
                  <c:v>16</c:v>
                </c:pt>
                <c:pt idx="95">
                  <c:v>16</c:v>
                </c:pt>
                <c:pt idx="96">
                  <c:v>16</c:v>
                </c:pt>
                <c:pt idx="97">
                  <c:v>0</c:v>
                </c:pt>
                <c:pt idx="98">
                  <c:v>0</c:v>
                </c:pt>
                <c:pt idx="99">
                  <c:v>0</c:v>
                </c:pt>
                <c:pt idx="100">
                  <c:v>16</c:v>
                </c:pt>
                <c:pt idx="101">
                  <c:v>16</c:v>
                </c:pt>
                <c:pt idx="102">
                  <c:v>16</c:v>
                </c:pt>
                <c:pt idx="103">
                  <c:v>16</c:v>
                </c:pt>
                <c:pt idx="104">
                  <c:v>16</c:v>
                </c:pt>
                <c:pt idx="105">
                  <c:v>16</c:v>
                </c:pt>
                <c:pt idx="106">
                  <c:v>16</c:v>
                </c:pt>
                <c:pt idx="107">
                  <c:v>16</c:v>
                </c:pt>
              </c:numCache>
            </c:numRef>
          </c:val>
          <c:extLst>
            <c:ext xmlns:c16="http://schemas.microsoft.com/office/drawing/2014/chart" uri="{C3380CC4-5D6E-409C-BE32-E72D297353CC}">
              <c16:uniqueId val="{00000002-56DF-421E-80E3-35155EB67DD2}"/>
            </c:ext>
          </c:extLst>
        </c:ser>
        <c:dLbls>
          <c:showLegendKey val="0"/>
          <c:showVal val="0"/>
          <c:showCatName val="0"/>
          <c:showSerName val="0"/>
          <c:showPercent val="0"/>
          <c:showBubbleSize val="0"/>
        </c:dLbls>
        <c:gapWidth val="0"/>
        <c:axId val="144067584"/>
        <c:axId val="144066048"/>
      </c:barChart>
      <c:lineChart>
        <c:grouping val="standard"/>
        <c:varyColors val="0"/>
        <c:ser>
          <c:idx val="3"/>
          <c:order val="1"/>
          <c:tx>
            <c:strRef>
              <c:f>Data!$D$4</c:f>
              <c:strCache>
                <c:ptCount val="1"/>
                <c:pt idx="0">
                  <c:v>Employment in transportation and warehousing</c:v>
                </c:pt>
              </c:strCache>
            </c:strRef>
          </c:tx>
          <c:spPr>
            <a:ln>
              <a:solidFill>
                <a:sysClr val="window" lastClr="FFFFFF">
                  <a:lumMod val="75000"/>
                </a:sysClr>
              </a:solidFill>
              <a:prstDash val="dashDot"/>
            </a:ln>
          </c:spPr>
          <c:marker>
            <c:symbol val="none"/>
          </c:marker>
          <c:cat>
            <c:numRef>
              <c:f>Data!$A$5:$A$15</c:f>
              <c:numCache>
                <c:formatCode>yyyy</c:formatCode>
                <c:ptCount val="11"/>
                <c:pt idx="0">
                  <c:v>40909</c:v>
                </c:pt>
                <c:pt idx="1">
                  <c:v>41275</c:v>
                </c:pt>
                <c:pt idx="2">
                  <c:v>41640</c:v>
                </c:pt>
                <c:pt idx="3">
                  <c:v>42005</c:v>
                </c:pt>
                <c:pt idx="4">
                  <c:v>42370</c:v>
                </c:pt>
                <c:pt idx="5">
                  <c:v>42736</c:v>
                </c:pt>
                <c:pt idx="6">
                  <c:v>43101</c:v>
                </c:pt>
                <c:pt idx="7">
                  <c:v>43466</c:v>
                </c:pt>
                <c:pt idx="8">
                  <c:v>43831</c:v>
                </c:pt>
                <c:pt idx="9">
                  <c:v>44197</c:v>
                </c:pt>
                <c:pt idx="10">
                  <c:v>44562</c:v>
                </c:pt>
              </c:numCache>
            </c:numRef>
          </c:cat>
          <c:val>
            <c:numRef>
              <c:f>Data!$D$5:$D$15</c:f>
              <c:numCache>
                <c:formatCode>_(* #,##0.0_);_(* \(#,##0.0\);_(* "-"??_);_(@_)</c:formatCode>
                <c:ptCount val="11"/>
                <c:pt idx="0">
                  <c:v>4.4036583329999992</c:v>
                </c:pt>
                <c:pt idx="1">
                  <c:v>4.4859666670000005</c:v>
                </c:pt>
                <c:pt idx="2">
                  <c:v>4.6485666670000008</c:v>
                </c:pt>
                <c:pt idx="3">
                  <c:v>4.8585750000000001</c:v>
                </c:pt>
                <c:pt idx="4">
                  <c:v>5.0035166670000004</c:v>
                </c:pt>
                <c:pt idx="5">
                  <c:v>5.1781750000000004</c:v>
                </c:pt>
                <c:pt idx="6">
                  <c:v>5.4264166670000007</c:v>
                </c:pt>
                <c:pt idx="7">
                  <c:v>5.6648500000000004</c:v>
                </c:pt>
                <c:pt idx="8">
                  <c:v>5.6395583329999992</c:v>
                </c:pt>
                <c:pt idx="9">
                  <c:v>6.1451333329999995</c:v>
                </c:pt>
                <c:pt idx="10">
                  <c:v>6.6510749999999996</c:v>
                </c:pt>
              </c:numCache>
            </c:numRef>
          </c:val>
          <c:smooth val="0"/>
          <c:extLst>
            <c:ext xmlns:c16="http://schemas.microsoft.com/office/drawing/2014/chart" uri="{C3380CC4-5D6E-409C-BE32-E72D297353CC}">
              <c16:uniqueId val="{00000000-56DF-421E-80E3-35155EB67DD2}"/>
            </c:ext>
          </c:extLst>
        </c:ser>
        <c:ser>
          <c:idx val="4"/>
          <c:order val="2"/>
          <c:tx>
            <c:strRef>
              <c:f>Data!$C$4</c:f>
              <c:strCache>
                <c:ptCount val="1"/>
                <c:pt idx="0">
                  <c:v>Total employment in transportation and transportation-related industries</c:v>
                </c:pt>
              </c:strCache>
            </c:strRef>
          </c:tx>
          <c:spPr>
            <a:ln>
              <a:solidFill>
                <a:srgbClr val="1B9175"/>
              </a:solidFill>
              <a:prstDash val="sysDash"/>
            </a:ln>
          </c:spPr>
          <c:marker>
            <c:symbol val="none"/>
          </c:marker>
          <c:cat>
            <c:numRef>
              <c:f>Data!$A$5:$A$15</c:f>
              <c:numCache>
                <c:formatCode>yyyy</c:formatCode>
                <c:ptCount val="11"/>
                <c:pt idx="0">
                  <c:v>40909</c:v>
                </c:pt>
                <c:pt idx="1">
                  <c:v>41275</c:v>
                </c:pt>
                <c:pt idx="2">
                  <c:v>41640</c:v>
                </c:pt>
                <c:pt idx="3">
                  <c:v>42005</c:v>
                </c:pt>
                <c:pt idx="4">
                  <c:v>42370</c:v>
                </c:pt>
                <c:pt idx="5">
                  <c:v>42736</c:v>
                </c:pt>
                <c:pt idx="6">
                  <c:v>43101</c:v>
                </c:pt>
                <c:pt idx="7">
                  <c:v>43466</c:v>
                </c:pt>
                <c:pt idx="8">
                  <c:v>43831</c:v>
                </c:pt>
                <c:pt idx="9">
                  <c:v>44197</c:v>
                </c:pt>
                <c:pt idx="10">
                  <c:v>44562</c:v>
                </c:pt>
              </c:numCache>
            </c:numRef>
          </c:cat>
          <c:val>
            <c:numRef>
              <c:f>Data!$C$5:$C$15</c:f>
              <c:numCache>
                <c:formatCode>_(* #,##0.0_);_(* \(#,##0.0\);_(* "-"??_);_(@_)</c:formatCode>
                <c:ptCount val="11"/>
                <c:pt idx="0">
                  <c:v>12.744123330000001</c:v>
                </c:pt>
                <c:pt idx="1">
                  <c:v>12.91451668</c:v>
                </c:pt>
                <c:pt idx="2">
                  <c:v>13.26739764</c:v>
                </c:pt>
                <c:pt idx="3">
                  <c:v>13.702818310000001</c:v>
                </c:pt>
                <c:pt idx="4">
                  <c:v>14.01109233</c:v>
                </c:pt>
                <c:pt idx="5">
                  <c:v>14.288966</c:v>
                </c:pt>
                <c:pt idx="6">
                  <c:v>14.66124733</c:v>
                </c:pt>
                <c:pt idx="7">
                  <c:v>15.010484999999999</c:v>
                </c:pt>
                <c:pt idx="8">
                  <c:v>14.457253660000001</c:v>
                </c:pt>
                <c:pt idx="9">
                  <c:v>15.07456133</c:v>
                </c:pt>
                <c:pt idx="10">
                  <c:v>15.826057</c:v>
                </c:pt>
              </c:numCache>
            </c:numRef>
          </c:val>
          <c:smooth val="0"/>
          <c:extLst>
            <c:ext xmlns:c16="http://schemas.microsoft.com/office/drawing/2014/chart" uri="{C3380CC4-5D6E-409C-BE32-E72D297353CC}">
              <c16:uniqueId val="{00000001-56DF-421E-80E3-35155EB67DD2}"/>
            </c:ext>
          </c:extLst>
        </c:ser>
        <c:ser>
          <c:idx val="5"/>
          <c:order val="3"/>
          <c:tx>
            <c:strRef>
              <c:f>Data!$G$4</c:f>
              <c:strCache>
                <c:ptCount val="1"/>
                <c:pt idx="0">
                  <c:v>Percent of total U.S. labor force</c:v>
                </c:pt>
              </c:strCache>
            </c:strRef>
          </c:tx>
          <c:spPr>
            <a:ln>
              <a:solidFill>
                <a:sysClr val="windowText" lastClr="000000"/>
              </a:solidFill>
            </a:ln>
          </c:spPr>
          <c:marker>
            <c:symbol val="none"/>
          </c:marker>
          <c:cat>
            <c:numRef>
              <c:f>Data!$A$5:$A$15</c:f>
              <c:numCache>
                <c:formatCode>yyyy</c:formatCode>
                <c:ptCount val="11"/>
                <c:pt idx="0">
                  <c:v>40909</c:v>
                </c:pt>
                <c:pt idx="1">
                  <c:v>41275</c:v>
                </c:pt>
                <c:pt idx="2">
                  <c:v>41640</c:v>
                </c:pt>
                <c:pt idx="3">
                  <c:v>42005</c:v>
                </c:pt>
                <c:pt idx="4">
                  <c:v>42370</c:v>
                </c:pt>
                <c:pt idx="5">
                  <c:v>42736</c:v>
                </c:pt>
                <c:pt idx="6">
                  <c:v>43101</c:v>
                </c:pt>
                <c:pt idx="7">
                  <c:v>43466</c:v>
                </c:pt>
                <c:pt idx="8">
                  <c:v>43831</c:v>
                </c:pt>
                <c:pt idx="9">
                  <c:v>44197</c:v>
                </c:pt>
                <c:pt idx="10">
                  <c:v>44562</c:v>
                </c:pt>
              </c:numCache>
            </c:numRef>
          </c:cat>
          <c:val>
            <c:numRef>
              <c:f>Data!$F$5:$F$15</c:f>
              <c:numCache>
                <c:formatCode>0.0</c:formatCode>
                <c:ptCount val="11"/>
                <c:pt idx="0">
                  <c:v>9.4993862925866619</c:v>
                </c:pt>
                <c:pt idx="1">
                  <c:v>9.4706723989051298</c:v>
                </c:pt>
                <c:pt idx="2">
                  <c:v>9.5490638102623997</c:v>
                </c:pt>
                <c:pt idx="3">
                  <c:v>9.6618302652755084</c:v>
                </c:pt>
                <c:pt idx="4">
                  <c:v>9.7073197599357322</c:v>
                </c:pt>
                <c:pt idx="5">
                  <c:v>9.7464473857255616</c:v>
                </c:pt>
                <c:pt idx="6">
                  <c:v>9.8458205830982859</c:v>
                </c:pt>
                <c:pt idx="7">
                  <c:v>9.9470205207155544</c:v>
                </c:pt>
                <c:pt idx="8">
                  <c:v>10.167858023869668</c:v>
                </c:pt>
                <c:pt idx="9">
                  <c:v>10.304961448410459</c:v>
                </c:pt>
                <c:pt idx="10">
                  <c:v>10.37262966559652</c:v>
                </c:pt>
              </c:numCache>
            </c:numRef>
          </c:val>
          <c:smooth val="0"/>
          <c:extLst>
            <c:ext xmlns:c16="http://schemas.microsoft.com/office/drawing/2014/chart" uri="{C3380CC4-5D6E-409C-BE32-E72D297353CC}">
              <c16:uniqueId val="{00000004-56DF-421E-80E3-35155EB67DD2}"/>
            </c:ext>
          </c:extLst>
        </c:ser>
        <c:dLbls>
          <c:showLegendKey val="0"/>
          <c:showVal val="0"/>
          <c:showCatName val="0"/>
          <c:showSerName val="0"/>
          <c:showPercent val="0"/>
          <c:showBubbleSize val="0"/>
        </c:dLbls>
        <c:marker val="1"/>
        <c:smooth val="0"/>
        <c:axId val="144017280"/>
        <c:axId val="144018816"/>
      </c:lineChart>
      <c:dateAx>
        <c:axId val="144017280"/>
        <c:scaling>
          <c:orientation val="minMax"/>
        </c:scaling>
        <c:delete val="0"/>
        <c:axPos val="b"/>
        <c:numFmt formatCode="yyyy" sourceLinked="0"/>
        <c:majorTickMark val="none"/>
        <c:minorTickMark val="none"/>
        <c:tickLblPos val="nextTo"/>
        <c:spPr>
          <a:ln>
            <a:noFill/>
          </a:ln>
        </c:spPr>
        <c:txPr>
          <a:bodyPr rot="-5400000" vert="horz"/>
          <a:lstStyle/>
          <a:p>
            <a:pPr>
              <a:defRPr>
                <a:solidFill>
                  <a:sysClr val="windowText" lastClr="000000"/>
                </a:solidFill>
              </a:defRPr>
            </a:pPr>
            <a:endParaRPr lang="en-US"/>
          </a:p>
        </c:txPr>
        <c:crossAx val="144018816"/>
        <c:crosses val="autoZero"/>
        <c:auto val="1"/>
        <c:lblOffset val="100"/>
        <c:baseTimeUnit val="years"/>
        <c:majorUnit val="1"/>
        <c:majorTimeUnit val="years"/>
      </c:dateAx>
      <c:valAx>
        <c:axId val="144018816"/>
        <c:scaling>
          <c:orientation val="minMax"/>
          <c:max val="16"/>
        </c:scaling>
        <c:delete val="0"/>
        <c:axPos val="l"/>
        <c:majorGridlines>
          <c:spPr>
            <a:ln>
              <a:solidFill>
                <a:schemeClr val="bg1">
                  <a:lumMod val="85000"/>
                </a:schemeClr>
              </a:solidFill>
            </a:ln>
          </c:spPr>
        </c:majorGridlines>
        <c:title>
          <c:tx>
            <c:rich>
              <a:bodyPr/>
              <a:lstStyle/>
              <a:p>
                <a:pPr>
                  <a:defRPr>
                    <a:solidFill>
                      <a:sysClr val="windowText" lastClr="000000"/>
                    </a:solidFill>
                  </a:defRPr>
                </a:pPr>
                <a:r>
                  <a:rPr lang="en-US">
                    <a:solidFill>
                      <a:sysClr val="windowText" lastClr="000000"/>
                    </a:solidFill>
                  </a:rPr>
                  <a:t>Millions of employees</a:t>
                </a:r>
              </a:p>
            </c:rich>
          </c:tx>
          <c:overlay val="0"/>
        </c:title>
        <c:numFmt formatCode="#,##0" sourceLinked="0"/>
        <c:majorTickMark val="out"/>
        <c:minorTickMark val="none"/>
        <c:tickLblPos val="nextTo"/>
        <c:spPr>
          <a:ln>
            <a:noFill/>
          </a:ln>
        </c:spPr>
        <c:txPr>
          <a:bodyPr/>
          <a:lstStyle/>
          <a:p>
            <a:pPr>
              <a:defRPr>
                <a:solidFill>
                  <a:sysClr val="windowText" lastClr="000000"/>
                </a:solidFill>
              </a:defRPr>
            </a:pPr>
            <a:endParaRPr lang="en-US"/>
          </a:p>
        </c:txPr>
        <c:crossAx val="144017280"/>
        <c:crosses val="autoZero"/>
        <c:crossBetween val="between"/>
      </c:valAx>
      <c:valAx>
        <c:axId val="144066048"/>
        <c:scaling>
          <c:orientation val="minMax"/>
          <c:max val="16"/>
        </c:scaling>
        <c:delete val="0"/>
        <c:axPos val="r"/>
        <c:title>
          <c:tx>
            <c:rich>
              <a:bodyPr/>
              <a:lstStyle/>
              <a:p>
                <a:pPr>
                  <a:defRPr>
                    <a:solidFill>
                      <a:sysClr val="windowText" lastClr="000000"/>
                    </a:solidFill>
                  </a:defRPr>
                </a:pPr>
                <a:r>
                  <a:rPr lang="en-US">
                    <a:solidFill>
                      <a:sysClr val="windowText" lastClr="000000"/>
                    </a:solidFill>
                  </a:rPr>
                  <a:t>Percent of labor force</a:t>
                </a:r>
              </a:p>
            </c:rich>
          </c:tx>
          <c:overlay val="0"/>
        </c:title>
        <c:numFmt formatCode="0.0" sourceLinked="0"/>
        <c:majorTickMark val="none"/>
        <c:minorTickMark val="none"/>
        <c:tickLblPos val="nextTo"/>
        <c:spPr>
          <a:noFill/>
          <a:ln>
            <a:noFill/>
          </a:ln>
        </c:spPr>
        <c:txPr>
          <a:bodyPr/>
          <a:lstStyle/>
          <a:p>
            <a:pPr>
              <a:defRPr baseline="0">
                <a:solidFill>
                  <a:sysClr val="windowText" lastClr="000000"/>
                </a:solidFill>
              </a:defRPr>
            </a:pPr>
            <a:endParaRPr lang="en-US"/>
          </a:p>
        </c:txPr>
        <c:crossAx val="144067584"/>
        <c:crosses val="max"/>
        <c:crossBetween val="between"/>
        <c:majorUnit val="2"/>
      </c:valAx>
      <c:dateAx>
        <c:axId val="144067584"/>
        <c:scaling>
          <c:orientation val="minMax"/>
          <c:max val="44562"/>
        </c:scaling>
        <c:delete val="0"/>
        <c:axPos val="t"/>
        <c:numFmt formatCode="m/d/yy" sourceLinked="1"/>
        <c:majorTickMark val="none"/>
        <c:minorTickMark val="none"/>
        <c:tickLblPos val="none"/>
        <c:crossAx val="144066048"/>
        <c:crosses val="max"/>
        <c:auto val="0"/>
        <c:lblOffset val="100"/>
        <c:baseTimeUnit val="months"/>
      </c:dateAx>
      <c:spPr>
        <a:ln>
          <a:noFill/>
        </a:ln>
      </c:spPr>
    </c:plotArea>
    <c:plotVisOnly val="0"/>
    <c:dispBlanksAs val="span"/>
    <c:showDLblsOverMax val="0"/>
  </c:chart>
  <c:spPr>
    <a:ln>
      <a:noFill/>
    </a:ln>
  </c:spPr>
  <c:txPr>
    <a:bodyPr/>
    <a:lstStyle/>
    <a:p>
      <a:pPr>
        <a:defRPr>
          <a:latin typeface="Gill Sans MT" panose="020B0502020104020203" pitchFamily="34" charset="0"/>
        </a:defRPr>
      </a:pPr>
      <a:endParaRPr lang="en-US"/>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314324</xdr:colOff>
      <xdr:row>1</xdr:row>
      <xdr:rowOff>180975</xdr:rowOff>
    </xdr:from>
    <xdr:to>
      <xdr:col>10</xdr:col>
      <xdr:colOff>228599</xdr:colOff>
      <xdr:row>19</xdr:row>
      <xdr:rowOff>47625</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0.31891</cdr:x>
      <cdr:y>0.47325</cdr:y>
    </cdr:from>
    <cdr:to>
      <cdr:x>0.36859</cdr:x>
      <cdr:y>0.49383</cdr:y>
    </cdr:to>
    <cdr:sp macro="" textlink="">
      <cdr:nvSpPr>
        <cdr:cNvPr id="2" name="TextBox 1">
          <a:extLst xmlns:a="http://schemas.openxmlformats.org/drawingml/2006/main">
            <a:ext uri="{FF2B5EF4-FFF2-40B4-BE49-F238E27FC236}">
              <a16:creationId xmlns:a16="http://schemas.microsoft.com/office/drawing/2014/main" id="{8B5C9109-EDE0-4558-AB03-55A290B42FD9}"/>
            </a:ext>
          </a:extLst>
        </cdr:cNvPr>
        <cdr:cNvSpPr txBox="1"/>
      </cdr:nvSpPr>
      <cdr:spPr>
        <a:xfrm xmlns:a="http://schemas.openxmlformats.org/drawingml/2006/main">
          <a:off x="1895475" y="2190750"/>
          <a:ext cx="295275" cy="952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t>Employment in rtr</a:t>
          </a:r>
        </a:p>
      </cdr:txBody>
    </cdr:sp>
  </cdr:relSizeAnchor>
  <cdr:relSizeAnchor xmlns:cdr="http://schemas.openxmlformats.org/drawingml/2006/chartDrawing">
    <cdr:from>
      <cdr:x>0.09516</cdr:x>
      <cdr:y>0.04453</cdr:y>
    </cdr:from>
    <cdr:to>
      <cdr:x>0.56311</cdr:x>
      <cdr:y>0.1042</cdr:y>
    </cdr:to>
    <cdr:sp macro="" textlink="">
      <cdr:nvSpPr>
        <cdr:cNvPr id="3" name="TextBox 2">
          <a:extLst xmlns:a="http://schemas.openxmlformats.org/drawingml/2006/main">
            <a:ext uri="{FF2B5EF4-FFF2-40B4-BE49-F238E27FC236}">
              <a16:creationId xmlns:a16="http://schemas.microsoft.com/office/drawing/2014/main" id="{3C99F3F2-50D7-46FF-B2E7-9952E869611C}"/>
            </a:ext>
          </a:extLst>
        </cdr:cNvPr>
        <cdr:cNvSpPr txBox="1"/>
      </cdr:nvSpPr>
      <cdr:spPr>
        <a:xfrm xmlns:a="http://schemas.openxmlformats.org/drawingml/2006/main">
          <a:off x="571909" y="140654"/>
          <a:ext cx="2812508" cy="1884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000">
              <a:latin typeface="Gill Sans MT" panose="020B0502020104020203" pitchFamily="34" charset="0"/>
            </a:rPr>
            <a:t>Employment in transportation-related industries</a:t>
          </a:r>
        </a:p>
      </cdr:txBody>
    </cdr:sp>
  </cdr:relSizeAnchor>
  <cdr:relSizeAnchor xmlns:cdr="http://schemas.openxmlformats.org/drawingml/2006/chartDrawing">
    <cdr:from>
      <cdr:x>0.17123</cdr:x>
      <cdr:y>0.67841</cdr:y>
    </cdr:from>
    <cdr:to>
      <cdr:x>0.63918</cdr:x>
      <cdr:y>0.73808</cdr:y>
    </cdr:to>
    <cdr:sp macro="" textlink="">
      <cdr:nvSpPr>
        <cdr:cNvPr id="4" name="TextBox 1">
          <a:extLst xmlns:a="http://schemas.openxmlformats.org/drawingml/2006/main">
            <a:ext uri="{FF2B5EF4-FFF2-40B4-BE49-F238E27FC236}">
              <a16:creationId xmlns:a16="http://schemas.microsoft.com/office/drawing/2014/main" id="{C1183D9B-1B2C-4E1F-AA6E-960DB654C572}"/>
            </a:ext>
          </a:extLst>
        </cdr:cNvPr>
        <cdr:cNvSpPr txBox="1"/>
      </cdr:nvSpPr>
      <cdr:spPr>
        <a:xfrm xmlns:a="http://schemas.openxmlformats.org/drawingml/2006/main">
          <a:off x="1029122" y="2142737"/>
          <a:ext cx="2812509" cy="18846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000">
              <a:latin typeface="Gill Sans MT" panose="020B0502020104020203" pitchFamily="34" charset="0"/>
            </a:rPr>
            <a:t>Employment in transportation and warehousing</a:t>
          </a:r>
        </a:p>
      </cdr:txBody>
    </cdr:sp>
  </cdr:relSizeAnchor>
  <cdr:relSizeAnchor xmlns:cdr="http://schemas.openxmlformats.org/drawingml/2006/chartDrawing">
    <cdr:from>
      <cdr:x>0.39968</cdr:x>
      <cdr:y>0.23574</cdr:y>
    </cdr:from>
    <cdr:to>
      <cdr:x>0.66022</cdr:x>
      <cdr:y>0.30217</cdr:y>
    </cdr:to>
    <cdr:sp macro="" textlink="">
      <cdr:nvSpPr>
        <cdr:cNvPr id="5" name="TextBox 4">
          <a:extLst xmlns:a="http://schemas.openxmlformats.org/drawingml/2006/main">
            <a:ext uri="{FF2B5EF4-FFF2-40B4-BE49-F238E27FC236}">
              <a16:creationId xmlns:a16="http://schemas.microsoft.com/office/drawing/2014/main" id="{D73658E0-6685-4B85-B96B-791CD64A6721}"/>
            </a:ext>
          </a:extLst>
        </cdr:cNvPr>
        <cdr:cNvSpPr txBox="1"/>
      </cdr:nvSpPr>
      <cdr:spPr>
        <a:xfrm xmlns:a="http://schemas.openxmlformats.org/drawingml/2006/main">
          <a:off x="2402173" y="744571"/>
          <a:ext cx="1565943" cy="2098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a:latin typeface="Gill Sans MT" panose="020B0502020104020203" pitchFamily="34" charset="0"/>
            </a:rPr>
            <a:t>Percent of U.S.</a:t>
          </a:r>
          <a:r>
            <a:rPr lang="en-US" sz="1000" baseline="0">
              <a:latin typeface="Gill Sans MT" panose="020B0502020104020203" pitchFamily="34" charset="0"/>
            </a:rPr>
            <a:t> labor force</a:t>
          </a:r>
          <a:endParaRPr lang="en-US" sz="1000">
            <a:latin typeface="Gill Sans MT" panose="020B0502020104020203" pitchFamily="34" charset="0"/>
          </a:endParaRPr>
        </a:p>
      </cdr:txBody>
    </cdr:sp>
  </cdr:relSizeAnchor>
  <cdr:relSizeAnchor xmlns:cdr="http://schemas.openxmlformats.org/drawingml/2006/chartDrawing">
    <cdr:from>
      <cdr:x>0.10365</cdr:x>
      <cdr:y>0.43968</cdr:y>
    </cdr:from>
    <cdr:to>
      <cdr:x>0.61331</cdr:x>
      <cdr:y>0.56996</cdr:y>
    </cdr:to>
    <cdr:sp macro="" textlink="">
      <cdr:nvSpPr>
        <cdr:cNvPr id="6" name="TextBox 5">
          <a:extLst xmlns:a="http://schemas.openxmlformats.org/drawingml/2006/main">
            <a:ext uri="{FF2B5EF4-FFF2-40B4-BE49-F238E27FC236}">
              <a16:creationId xmlns:a16="http://schemas.microsoft.com/office/drawing/2014/main" id="{D5CC29AF-BC7D-4E21-85BF-116564B1B4B5}"/>
            </a:ext>
          </a:extLst>
        </cdr:cNvPr>
        <cdr:cNvSpPr txBox="1"/>
      </cdr:nvSpPr>
      <cdr:spPr>
        <a:xfrm xmlns:a="http://schemas.openxmlformats.org/drawingml/2006/main">
          <a:off x="622954" y="1388735"/>
          <a:ext cx="3063197" cy="41148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a:latin typeface="Gill Sans MT" panose="020B0502020104020203" pitchFamily="34" charset="0"/>
            </a:rPr>
            <a:t>Economic recession (February</a:t>
          </a:r>
          <a:r>
            <a:rPr lang="en-US" sz="900" baseline="0">
              <a:latin typeface="Gill Sans MT" panose="020B0502020104020203" pitchFamily="34" charset="0"/>
            </a:rPr>
            <a:t> to April 2020) and COVID-19 national declaration of emergency (March 2020)</a:t>
          </a:r>
          <a:endParaRPr lang="en-US" sz="900">
            <a:latin typeface="Gill Sans MT" panose="020B0502020104020203" pitchFamily="34" charset="0"/>
          </a:endParaRPr>
        </a:p>
      </cdr:txBody>
    </cdr:sp>
  </cdr:relSizeAnchor>
  <cdr:relSizeAnchor xmlns:cdr="http://schemas.openxmlformats.org/drawingml/2006/chartDrawing">
    <cdr:from>
      <cdr:x>0.5981</cdr:x>
      <cdr:y>0.47587</cdr:y>
    </cdr:from>
    <cdr:to>
      <cdr:x>0.70713</cdr:x>
      <cdr:y>0.47829</cdr:y>
    </cdr:to>
    <cdr:cxnSp macro="">
      <cdr:nvCxnSpPr>
        <cdr:cNvPr id="8" name="Straight Arrow Connector 7">
          <a:extLst xmlns:a="http://schemas.openxmlformats.org/drawingml/2006/main">
            <a:ext uri="{FF2B5EF4-FFF2-40B4-BE49-F238E27FC236}">
              <a16:creationId xmlns:a16="http://schemas.microsoft.com/office/drawing/2014/main" id="{643A2C46-3983-481F-B9DB-B1AF0AE5F710}"/>
            </a:ext>
          </a:extLst>
        </cdr:cNvPr>
        <cdr:cNvCxnSpPr/>
      </cdr:nvCxnSpPr>
      <cdr:spPr>
        <a:xfrm xmlns:a="http://schemas.openxmlformats.org/drawingml/2006/main" flipV="1">
          <a:off x="3594760" y="1503039"/>
          <a:ext cx="655300" cy="7643"/>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0.60571</cdr:x>
      <cdr:y>0.59891</cdr:y>
    </cdr:from>
    <cdr:to>
      <cdr:x>0.62092</cdr:x>
      <cdr:y>0.70024</cdr:y>
    </cdr:to>
    <cdr:cxnSp macro="">
      <cdr:nvCxnSpPr>
        <cdr:cNvPr id="9" name="Straight Arrow Connector 8">
          <a:extLst xmlns:a="http://schemas.openxmlformats.org/drawingml/2006/main">
            <a:ext uri="{FF2B5EF4-FFF2-40B4-BE49-F238E27FC236}">
              <a16:creationId xmlns:a16="http://schemas.microsoft.com/office/drawing/2014/main" id="{EBC39D6B-0F0B-DF1F-D88D-4C9BAA15CF53}"/>
            </a:ext>
          </a:extLst>
        </cdr:cNvPr>
        <cdr:cNvCxnSpPr/>
      </cdr:nvCxnSpPr>
      <cdr:spPr>
        <a:xfrm xmlns:a="http://schemas.openxmlformats.org/drawingml/2006/main" flipV="1">
          <a:off x="3640459" y="1891665"/>
          <a:ext cx="91437" cy="320038"/>
        </a:xfrm>
        <a:prstGeom xmlns:a="http://schemas.openxmlformats.org/drawingml/2006/main" prst="straightConnector1">
          <a:avLst/>
        </a:prstGeom>
        <a:ln xmlns:a="http://schemas.openxmlformats.org/drawingml/2006/main">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0.48019</cdr:x>
      <cdr:y>0.29735</cdr:y>
    </cdr:from>
    <cdr:to>
      <cdr:x>0.48273</cdr:x>
      <cdr:y>0.3456</cdr:y>
    </cdr:to>
    <cdr:cxnSp macro="">
      <cdr:nvCxnSpPr>
        <cdr:cNvPr id="12" name="Straight Arrow Connector 11">
          <a:extLst xmlns:a="http://schemas.openxmlformats.org/drawingml/2006/main">
            <a:ext uri="{FF2B5EF4-FFF2-40B4-BE49-F238E27FC236}">
              <a16:creationId xmlns:a16="http://schemas.microsoft.com/office/drawing/2014/main" id="{51B41C19-0F9E-371F-58F7-C6E45BFD0FF5}"/>
            </a:ext>
          </a:extLst>
        </cdr:cNvPr>
        <cdr:cNvCxnSpPr/>
      </cdr:nvCxnSpPr>
      <cdr:spPr>
        <a:xfrm xmlns:a="http://schemas.openxmlformats.org/drawingml/2006/main" flipH="1">
          <a:off x="2886076" y="939165"/>
          <a:ext cx="15240" cy="152400"/>
        </a:xfrm>
        <a:prstGeom xmlns:a="http://schemas.openxmlformats.org/drawingml/2006/main" prst="straightConnector1">
          <a:avLst/>
        </a:prstGeom>
        <a:ln xmlns:a="http://schemas.openxmlformats.org/drawingml/2006/main">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0.17834</cdr:x>
      <cdr:y>0.11741</cdr:y>
    </cdr:from>
    <cdr:to>
      <cdr:x>0.20127</cdr:x>
      <cdr:y>0.18878</cdr:y>
    </cdr:to>
    <cdr:cxnSp macro="">
      <cdr:nvCxnSpPr>
        <cdr:cNvPr id="17" name="Straight Arrow Connector 16">
          <a:extLst xmlns:a="http://schemas.openxmlformats.org/drawingml/2006/main">
            <a:ext uri="{FF2B5EF4-FFF2-40B4-BE49-F238E27FC236}">
              <a16:creationId xmlns:a16="http://schemas.microsoft.com/office/drawing/2014/main" id="{688C7851-2863-27EB-95B6-8E8B4101BCA8}"/>
            </a:ext>
          </a:extLst>
        </cdr:cNvPr>
        <cdr:cNvCxnSpPr/>
      </cdr:nvCxnSpPr>
      <cdr:spPr>
        <a:xfrm xmlns:a="http://schemas.openxmlformats.org/drawingml/2006/main">
          <a:off x="1071880" y="370840"/>
          <a:ext cx="137796" cy="225425"/>
        </a:xfrm>
        <a:prstGeom xmlns:a="http://schemas.openxmlformats.org/drawingml/2006/main" prst="straightConnector1">
          <a:avLst/>
        </a:prstGeom>
        <a:ln xmlns:a="http://schemas.openxmlformats.org/drawingml/2006/main">
          <a:solidFill>
            <a:sysClr val="windowText" lastClr="00000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restineT/TSAR_2022/5_9_LaborProductivityTranportation_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sheetName val="data"/>
      <sheetName val="Recession dates"/>
      <sheetName val="Query"/>
      <sheetName val="Parameters"/>
    </sheetNames>
    <sheetDataSet>
      <sheetData sheetId="0"/>
      <sheetData sheetId="1"/>
      <sheetData sheetId="2"/>
      <sheetData sheetId="3"/>
      <sheetData sheetId="4">
        <row r="5">
          <cell r="B5">
            <v>2010</v>
          </cell>
        </row>
      </sheetData>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1A887B06-41A3-45D7-B551-A3C437C8E98E}" autoFormatId="16" applyNumberFormats="0" applyBorderFormats="0" applyFontFormats="0" applyPatternFormats="0" applyAlignmentFormats="0" applyWidthHeightFormats="0">
  <queryTableRefresh nextId="10">
    <queryTableFields count="9">
      <queryTableField id="1" name="Column1.id" tableColumnId="1"/>
      <queryTableField id="2" name="Column1.year" tableColumnId="2"/>
      <queryTableField id="3" name="Column1.value" tableColumnId="3"/>
      <queryTableField id="4" name="Column1.measure" tableColumnId="4"/>
      <queryTableField id="5" name="Column1.metric" tableColumnId="5"/>
      <queryTableField id="6" name="Column1.table" tableColumnId="6"/>
      <queryTableField id="7" name="Column1.source" tableColumnId="7"/>
      <queryTableField id="8" name="Column1.measurenum" tableColumnId="8"/>
      <queryTableField id="9" name="Column1.metricnum" tableColumnId="9"/>
    </queryTableFields>
  </queryTableRefresh>
</queryTable>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2" displayName="Table32" ref="A4:G15" totalsRowShown="0">
  <tableColumns count="7">
    <tableColumn id="1" xr3:uid="{00000000-0010-0000-0000-000001000000}" name="Year" dataDxfId="8">
      <calculatedColumnFormula>DATE(Parameters!$B$5+(ROW($A5)-ROW($A$5)),1,1)</calculatedColumnFormula>
    </tableColumn>
    <tableColumn id="2" xr3:uid="{00000000-0010-0000-0000-000002000000}" name="Total U.S. labor force" dataDxfId="7">
      <calculatedColumnFormula>VLOOKUP(CONCATENATE("TET_4.1_0_",YEAR($A5),"_1_",Parameters!A$14),Query!$A:$C,3,FALSE)/1000000</calculatedColumnFormula>
    </tableColumn>
    <tableColumn id="7" xr3:uid="{00000000-0010-0000-0000-000007000000}" name="Total employment in transportation and transportation-related industries" dataDxfId="6" dataCellStyle="Comma">
      <calculatedColumnFormula>VLOOKUP(CONCATENATE("TET_4.1_0_",YEAR($A5),"_1_",Parameters!B$14),Query!$A:$C,3,FALSE)/1000000</calculatedColumnFormula>
    </tableColumn>
    <tableColumn id="5" xr3:uid="{00000000-0010-0000-0000-000005000000}" name="Employment in transportation and warehousing" dataDxfId="5">
      <calculatedColumnFormula>VLOOKUP(CONCATENATE("TET_4.1_0_",YEAR($A5),"_1_",Parameters!C$14),Query!$A:$C,3,FALSE)/1000000</calculatedColumnFormula>
    </tableColumn>
    <tableColumn id="3" xr3:uid="{00000000-0010-0000-0000-000003000000}" name="Employment in transportation-related industries" dataDxfId="4">
      <calculatedColumnFormula>C5-D5</calculatedColumnFormula>
    </tableColumn>
    <tableColumn id="4" xr3:uid="{00000000-0010-0000-0000-000004000000}" name="Percent of total U.S. labor force (source)" dataDxfId="3">
      <calculatedColumnFormula>C5/B5*100</calculatedColumnFormula>
    </tableColumn>
    <tableColumn id="6" xr3:uid="{00000000-0010-0000-0000-000006000000}" name="Percent of total U.S. labor force" dataDxfId="2">
      <calculatedColumnFormula>(Table32[[#This Row],[Percent of total U.S. labor force (source)]]/0.12)*180000</calculatedColumnFormula>
    </tableColumn>
  </tableColumns>
  <tableStyleInfo name="TableStyleLight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8D02A07-A940-4461-B6F2-BC0F21371421}" name="tcq5_4pgu_json__where_table__224" displayName="tcq5_4pgu_json__where_table__224" ref="A1:I133" tableType="queryTable" totalsRowShown="0">
  <autoFilter ref="A1:I133" xr:uid="{B8D02A07-A940-4461-B6F2-BC0F21371421}"/>
  <tableColumns count="9">
    <tableColumn id="1" xr3:uid="{66BAAEEF-EE2B-4207-A6A2-8E0A580A871D}" uniqueName="1" name="Column1.id" queryTableFieldId="1"/>
    <tableColumn id="2" xr3:uid="{05B289B5-6E9E-45AD-B5FC-A91CF3E7134B}" uniqueName="2" name="Column1.year" queryTableFieldId="2" dataDxfId="1"/>
    <tableColumn id="3" xr3:uid="{FB1D5D58-8C13-4EA8-A9F7-CEC00F1F124F}" uniqueName="3" name="Column1.value" queryTableFieldId="3"/>
    <tableColumn id="4" xr3:uid="{5B9F193E-6785-422A-8376-A29C3D82AD92}" uniqueName="4" name="Column1.measure" queryTableFieldId="4"/>
    <tableColumn id="5" xr3:uid="{7EE3F473-3E19-4560-A896-77118489F49D}" uniqueName="5" name="Column1.metric" queryTableFieldId="5"/>
    <tableColumn id="6" xr3:uid="{667C1234-B144-4E68-83EE-EA35484804B5}" uniqueName="6" name="Column1.table" queryTableFieldId="6" dataDxfId="0"/>
    <tableColumn id="7" xr3:uid="{207C0ED7-AF24-46A9-B334-3B5430A9FB4B}" uniqueName="7" name="Column1.source" queryTableFieldId="7"/>
    <tableColumn id="8" xr3:uid="{AA93E38A-E054-4819-8F10-B285A80B269E}" uniqueName="8" name="Column1.measurenum" queryTableFieldId="8"/>
    <tableColumn id="9" xr3:uid="{E75079F8-C04F-4C4F-BED3-57F86DD369E7}" uniqueName="9" name="Column1.metricnum" queryTableFieldId="9"/>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Government web design standard">
    <a:dk1>
      <a:srgbClr val="323A45"/>
    </a:dk1>
    <a:lt1>
      <a:srgbClr val="FFFFFF"/>
    </a:lt1>
    <a:dk2>
      <a:srgbClr val="323A45"/>
    </a:dk2>
    <a:lt2>
      <a:srgbClr val="EEECE1"/>
    </a:lt2>
    <a:accent1>
      <a:srgbClr val="0071BC"/>
    </a:accent1>
    <a:accent2>
      <a:srgbClr val="02BFE7"/>
    </a:accent2>
    <a:accent3>
      <a:srgbClr val="E31C3D"/>
    </a:accent3>
    <a:accent4>
      <a:srgbClr val="FDB81E"/>
    </a:accent4>
    <a:accent5>
      <a:srgbClr val="2E8540"/>
    </a:accent5>
    <a:accent6>
      <a:srgbClr val="205493"/>
    </a:accent6>
    <a:hlink>
      <a:srgbClr val="3E94CF"/>
    </a:hlink>
    <a:folHlink>
      <a:srgbClr val="4C2C92"/>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22"/>
  <sheetViews>
    <sheetView tabSelected="1" workbookViewId="0">
      <selection activeCell="Q13" sqref="Q13"/>
    </sheetView>
  </sheetViews>
  <sheetFormatPr baseColWidth="10" defaultColWidth="8.83203125" defaultRowHeight="15"/>
  <sheetData>
    <row r="1" spans="1:11" ht="48" customHeight="1">
      <c r="A1" s="19" t="str">
        <f>CONCATENATE("FIGURE ",Parameters!$B$1,"  Transportation-Related Labor Force Employment in the United States: ",Parameters!$B$5," to ",Parameters!$B$6, " (millions)")</f>
        <v>FIGURE 4-5  Transportation-Related Labor Force Employment in the United States: 2012 to 2022 (millions)</v>
      </c>
      <c r="B1" s="19"/>
      <c r="C1" s="19"/>
      <c r="D1" s="19"/>
      <c r="E1" s="19"/>
      <c r="F1" s="19"/>
      <c r="G1" s="19"/>
      <c r="H1" s="19"/>
      <c r="I1" s="19"/>
      <c r="J1" s="19"/>
      <c r="K1" s="19"/>
    </row>
    <row r="21" spans="1:10">
      <c r="A21" t="s">
        <v>9</v>
      </c>
    </row>
    <row r="22" spans="1:10" ht="36" customHeight="1">
      <c r="A22" s="18" t="str">
        <f ca="1">CONCATENATE(Parameters!$B$2,TEXT(Parameters!$B$3,"MMMM")," ",YEAR(Parameters!$B$3))</f>
        <v>SOURCE: U.S. Department of Transportation, Bureau of Transportation Statistics, National Transportation Statistics, table 3-23, available at www.bts.gov as of January 2024</v>
      </c>
      <c r="B22" s="18"/>
      <c r="C22" s="18"/>
      <c r="D22" s="18"/>
      <c r="E22" s="18"/>
      <c r="F22" s="18"/>
      <c r="G22" s="18"/>
      <c r="H22" s="18"/>
      <c r="I22" s="18"/>
      <c r="J22" s="18"/>
    </row>
  </sheetData>
  <mergeCells count="2">
    <mergeCell ref="A22:J22"/>
    <mergeCell ref="A1:K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O20"/>
  <sheetViews>
    <sheetView zoomScale="98" zoomScaleNormal="98" workbookViewId="0">
      <selection activeCell="E17" sqref="E17"/>
    </sheetView>
  </sheetViews>
  <sheetFormatPr baseColWidth="10" defaultColWidth="8.83203125" defaultRowHeight="15"/>
  <cols>
    <col min="1" max="1" width="6" customWidth="1"/>
    <col min="2" max="2" width="11.83203125" customWidth="1"/>
    <col min="3" max="3" width="28.83203125" customWidth="1"/>
    <col min="4" max="4" width="17.83203125" customWidth="1"/>
    <col min="5" max="5" width="20.1640625" customWidth="1"/>
    <col min="6" max="6" width="15.1640625" customWidth="1"/>
    <col min="7" max="7" width="13.6640625" hidden="1" customWidth="1"/>
    <col min="8" max="8" width="2.5" customWidth="1"/>
    <col min="9" max="9" width="14.5" customWidth="1"/>
    <col min="10" max="10" width="16" customWidth="1"/>
    <col min="11" max="11" width="1.83203125" customWidth="1"/>
    <col min="12" max="12" width="15.83203125" bestFit="1" customWidth="1"/>
    <col min="13" max="13" width="14.1640625" customWidth="1"/>
    <col min="14" max="14" width="15.83203125" customWidth="1"/>
    <col min="15" max="21" width="12.6640625" customWidth="1"/>
  </cols>
  <sheetData>
    <row r="1" spans="1:15" ht="42.75" customHeight="1">
      <c r="A1" s="20" t="str">
        <f>CONCATENATE("Figure ",Parameters!$B$1,": Transportation-Related Labor Force Employment in the United States, ",Parameters!$B$5," to ",Parameters!$B$6, " (millions)")</f>
        <v>Figure 4-5: Transportation-Related Labor Force Employment in the United States, 2012 to 2022 (millions)</v>
      </c>
      <c r="B1" s="20"/>
      <c r="C1" s="20"/>
      <c r="D1" s="20"/>
    </row>
    <row r="2" spans="1:15" ht="15.5" customHeight="1">
      <c r="A2" s="9"/>
      <c r="B2" s="9"/>
      <c r="C2" s="9"/>
      <c r="D2" s="9"/>
    </row>
    <row r="3" spans="1:15">
      <c r="I3" s="21" t="s">
        <v>175</v>
      </c>
      <c r="J3" s="21"/>
      <c r="L3" s="21" t="s">
        <v>177</v>
      </c>
      <c r="M3" s="21"/>
      <c r="N3" s="21"/>
    </row>
    <row r="4" spans="1:15" ht="44.25" customHeight="1">
      <c r="A4" t="s">
        <v>0</v>
      </c>
      <c r="B4" s="1" t="s">
        <v>1</v>
      </c>
      <c r="C4" s="1" t="s">
        <v>2</v>
      </c>
      <c r="D4" s="2" t="s">
        <v>3</v>
      </c>
      <c r="E4" s="2" t="s">
        <v>4</v>
      </c>
      <c r="F4" s="1" t="s">
        <v>5</v>
      </c>
      <c r="G4" s="1" t="s">
        <v>6</v>
      </c>
      <c r="I4" s="2" t="s">
        <v>178</v>
      </c>
      <c r="J4" s="2" t="s">
        <v>176</v>
      </c>
      <c r="L4" s="2" t="s">
        <v>174</v>
      </c>
      <c r="M4" s="2" t="s">
        <v>178</v>
      </c>
      <c r="N4" s="2" t="s">
        <v>179</v>
      </c>
    </row>
    <row r="5" spans="1:15">
      <c r="A5" s="7">
        <f>DATE(Parameters!$B$5+(ROW($A5)-ROW($A$5)),1,1)</f>
        <v>40909</v>
      </c>
      <c r="B5" s="15">
        <f>VLOOKUP(CONCATENATE("TET_4.1_0_",YEAR($A5),"_1_",Parameters!A$14),Query!$A:$C,3,FALSE)/1000000</f>
        <v>134.1573333</v>
      </c>
      <c r="C5" s="15">
        <f>VLOOKUP(CONCATENATE("TET_4.1_0_",YEAR($A5),"_1_",Parameters!B$14),Query!$A:$C,3,FALSE)/1000000</f>
        <v>12.744123330000001</v>
      </c>
      <c r="D5" s="15">
        <f>VLOOKUP(CONCATENATE("TET_4.1_0_",YEAR($A5),"_1_",Parameters!C$14),Query!$A:$C,3,FALSE)/1000000</f>
        <v>4.4036583329999992</v>
      </c>
      <c r="E5" s="15">
        <f t="shared" ref="E5:E15" si="0">C5-D5</f>
        <v>8.3404649970000015</v>
      </c>
      <c r="F5" s="8">
        <f>C5/B5*100</f>
        <v>9.4993862925866619</v>
      </c>
      <c r="G5" s="3">
        <f>(Table32[[#This Row],[Percent of total U.S. labor force (source)]]/0.12)*180000</f>
        <v>14249079.438879995</v>
      </c>
      <c r="I5" s="5">
        <f>Table32[[#This Row],[Employment in transportation and warehousing]]/Table32[[#This Row],[Total U.S. labor force]]</f>
        <v>3.282458159147085E-2</v>
      </c>
      <c r="J5" s="5">
        <f>Table32[[#This Row],[Employment in transportation-related industries]]/Table32[[#This Row],[Total U.S. labor force]]</f>
        <v>6.2169281334395761E-2</v>
      </c>
      <c r="K5" s="6"/>
      <c r="M5" s="4"/>
      <c r="O5" s="4"/>
    </row>
    <row r="6" spans="1:15">
      <c r="A6" s="7">
        <f>DATE(Parameters!$B$5+(ROW($A6)-ROW($A$5)),1,1)</f>
        <v>41275</v>
      </c>
      <c r="B6" s="15">
        <f>VLOOKUP(CONCATENATE("TET_4.1_0_",YEAR($A6),"_1_",Parameters!A$14),Query!$A:$C,3,FALSE)/1000000</f>
        <v>136.36324999999999</v>
      </c>
      <c r="C6" s="15">
        <f>VLOOKUP(CONCATENATE("TET_4.1_0_",YEAR($A6),"_1_",Parameters!B$14),Query!$A:$C,3,FALSE)/1000000</f>
        <v>12.91451668</v>
      </c>
      <c r="D6" s="15">
        <f>VLOOKUP(CONCATENATE("TET_4.1_0_",YEAR($A6),"_1_",Parameters!C$14),Query!$A:$C,3,FALSE)/1000000</f>
        <v>4.4859666670000005</v>
      </c>
      <c r="E6" s="15">
        <f t="shared" si="0"/>
        <v>8.4285500129999988</v>
      </c>
      <c r="F6" s="8">
        <f t="shared" ref="F6:F15" si="1">C6/B6*100</f>
        <v>9.4706723989051298</v>
      </c>
      <c r="G6" s="3">
        <f>(Table32[[#This Row],[Percent of total U.S. labor force (source)]]/0.12)*180000</f>
        <v>14206008.598357696</v>
      </c>
      <c r="I6" s="5">
        <f>Table32[[#This Row],[Employment in transportation and warehousing]]/Table32[[#This Row],[Total U.S. labor force]]</f>
        <v>3.2897182100015958E-2</v>
      </c>
      <c r="J6" s="5">
        <f>Table32[[#This Row],[Employment in transportation-related industries]]/Table32[[#This Row],[Total U.S. labor force]]</f>
        <v>6.1809541889035348E-2</v>
      </c>
      <c r="K6" s="6"/>
      <c r="L6" s="5">
        <f>(Table32[[#This Row],[Total employment in transportation and transportation-related industries]]-C5)/C5</f>
        <v>1.3370346911104433E-2</v>
      </c>
      <c r="M6" s="5">
        <f>(Table32[[#This Row],[Employment in transportation and warehousing]]-D5)/D5</f>
        <v>1.8690899196970302E-2</v>
      </c>
      <c r="N6" s="5">
        <f>(Table32[[#This Row],[Employment in transportation-related industries]]-E5)/E5</f>
        <v>1.0561163679924414E-2</v>
      </c>
      <c r="O6" s="4"/>
    </row>
    <row r="7" spans="1:15">
      <c r="A7" s="7">
        <f>DATE(Parameters!$B$5+(ROW($A7)-ROW($A$5)),1,1)</f>
        <v>41640</v>
      </c>
      <c r="B7" s="15">
        <f>VLOOKUP(CONCATENATE("TET_4.1_0_",YEAR($A7),"_1_",Parameters!A$14),Query!$A:$C,3,FALSE)/1000000</f>
        <v>138.93924999999999</v>
      </c>
      <c r="C7" s="15">
        <f>VLOOKUP(CONCATENATE("TET_4.1_0_",YEAR($A7),"_1_",Parameters!B$14),Query!$A:$C,3,FALSE)/1000000</f>
        <v>13.26739764</v>
      </c>
      <c r="D7" s="15">
        <f>VLOOKUP(CONCATENATE("TET_4.1_0_",YEAR($A7),"_1_",Parameters!C$14),Query!$A:$C,3,FALSE)/1000000</f>
        <v>4.6485666670000008</v>
      </c>
      <c r="E7" s="15">
        <f t="shared" si="0"/>
        <v>8.6188309729999997</v>
      </c>
      <c r="F7" s="8">
        <f t="shared" si="1"/>
        <v>9.5490638102623997</v>
      </c>
      <c r="G7" s="3">
        <f>(Table32[[#This Row],[Percent of total U.S. labor force (source)]]/0.12)*180000</f>
        <v>14323595.715393599</v>
      </c>
      <c r="I7" s="5">
        <f>Table32[[#This Row],[Employment in transportation and warehousing]]/Table32[[#This Row],[Total U.S. labor force]]</f>
        <v>3.34575482953881E-2</v>
      </c>
      <c r="J7" s="5">
        <f>Table32[[#This Row],[Employment in transportation-related industries]]/Table32[[#This Row],[Total U.S. labor force]]</f>
        <v>6.2033089807235903E-2</v>
      </c>
      <c r="K7" s="6"/>
      <c r="L7" s="5">
        <f>(Table32[[#This Row],[Total employment in transportation and transportation-related industries]]-C6)/C6</f>
        <v>2.732436441438707E-2</v>
      </c>
      <c r="M7" s="5">
        <f>(Table32[[#This Row],[Employment in transportation and warehousing]]-D6)/D6</f>
        <v>3.6246368301425518E-2</v>
      </c>
      <c r="N7" s="5">
        <f>(Table32[[#This Row],[Employment in transportation-related industries]]-E6)/E6</f>
        <v>2.2575764479835312E-2</v>
      </c>
      <c r="O7" s="4"/>
    </row>
    <row r="8" spans="1:15">
      <c r="A8" s="7">
        <f>DATE(Parameters!$B$5+(ROW($A8)-ROW($A$5)),1,1)</f>
        <v>42005</v>
      </c>
      <c r="B8" s="15">
        <f>VLOOKUP(CONCATENATE("TET_4.1_0_",YEAR($A8),"_1_",Parameters!A$14),Query!$A:$C,3,FALSE)/1000000</f>
        <v>141.82425000000001</v>
      </c>
      <c r="C8" s="15">
        <f>VLOOKUP(CONCATENATE("TET_4.1_0_",YEAR($A8),"_1_",Parameters!B$14),Query!$A:$C,3,FALSE)/1000000</f>
        <v>13.702818310000001</v>
      </c>
      <c r="D8" s="15">
        <f>VLOOKUP(CONCATENATE("TET_4.1_0_",YEAR($A8),"_1_",Parameters!C$14),Query!$A:$C,3,FALSE)/1000000</f>
        <v>4.8585750000000001</v>
      </c>
      <c r="E8" s="15">
        <f t="shared" si="0"/>
        <v>8.8442433100000013</v>
      </c>
      <c r="F8" s="8">
        <f t="shared" si="1"/>
        <v>9.6618302652755084</v>
      </c>
      <c r="G8" s="3">
        <f>(Table32[[#This Row],[Percent of total U.S. labor force (source)]]/0.12)*180000</f>
        <v>14492745.397913264</v>
      </c>
      <c r="I8" s="5">
        <f>Table32[[#This Row],[Employment in transportation and warehousing]]/Table32[[#This Row],[Total U.S. labor force]]</f>
        <v>3.4257716857307545E-2</v>
      </c>
      <c r="J8" s="5">
        <f>Table32[[#This Row],[Employment in transportation-related industries]]/Table32[[#This Row],[Total U.S. labor force]]</f>
        <v>6.2360585795447544E-2</v>
      </c>
      <c r="K8" s="6"/>
      <c r="L8" s="5">
        <f>(Table32[[#This Row],[Total employment in transportation and transportation-related industries]]-C7)/C7</f>
        <v>3.2818845248690456E-2</v>
      </c>
      <c r="M8" s="5">
        <f>(Table32[[#This Row],[Employment in transportation and warehousing]]-D7)/D7</f>
        <v>4.517700789166703E-2</v>
      </c>
      <c r="N8" s="5">
        <f>(Table32[[#This Row],[Employment in transportation-related industries]]-E7)/E7</f>
        <v>2.6153469966651549E-2</v>
      </c>
      <c r="O8" s="4"/>
    </row>
    <row r="9" spans="1:15">
      <c r="A9" s="7">
        <f>DATE(Parameters!$B$5+(ROW($A9)-ROW($A$5)),1,1)</f>
        <v>42370</v>
      </c>
      <c r="B9" s="15">
        <f>VLOOKUP(CONCATENATE("TET_4.1_0_",YEAR($A9),"_1_",Parameters!A$14),Query!$A:$C,3,FALSE)/1000000</f>
        <v>144.3353333</v>
      </c>
      <c r="C9" s="15">
        <f>VLOOKUP(CONCATENATE("TET_4.1_0_",YEAR($A9),"_1_",Parameters!B$14),Query!$A:$C,3,FALSE)/1000000</f>
        <v>14.01109233</v>
      </c>
      <c r="D9" s="15">
        <f>VLOOKUP(CONCATENATE("TET_4.1_0_",YEAR($A9),"_1_",Parameters!C$14),Query!$A:$C,3,FALSE)/1000000</f>
        <v>5.0035166670000004</v>
      </c>
      <c r="E9" s="15">
        <f t="shared" si="0"/>
        <v>9.0075756630000008</v>
      </c>
      <c r="F9" s="8">
        <f t="shared" si="1"/>
        <v>9.7073197599357322</v>
      </c>
      <c r="G9" s="3">
        <f>(Table32[[#This Row],[Percent of total U.S. labor force (source)]]/0.12)*180000</f>
        <v>14560979.639903599</v>
      </c>
      <c r="I9" s="5">
        <f>Table32[[#This Row],[Employment in transportation and warehousing]]/Table32[[#This Row],[Total U.S. labor force]]</f>
        <v>3.4665916879827514E-2</v>
      </c>
      <c r="J9" s="5">
        <f>Table32[[#This Row],[Employment in transportation-related industries]]/Table32[[#This Row],[Total U.S. labor force]]</f>
        <v>6.240728071952982E-2</v>
      </c>
      <c r="K9" s="6"/>
      <c r="L9" s="5">
        <f>(Table32[[#This Row],[Total employment in transportation and transportation-related industries]]-C8)/C8</f>
        <v>2.2497125264736791E-2</v>
      </c>
      <c r="M9" s="5">
        <f>(Table32[[#This Row],[Employment in transportation and warehousing]]-D8)/D8</f>
        <v>2.9832135348327508E-2</v>
      </c>
      <c r="N9" s="5">
        <f>(Table32[[#This Row],[Employment in transportation-related industries]]-E8)/E8</f>
        <v>1.8467645820567036E-2</v>
      </c>
      <c r="O9" s="4"/>
    </row>
    <row r="10" spans="1:15">
      <c r="A10" s="7">
        <f>DATE(Parameters!$B$5+(ROW($A10)-ROW($A$5)),1,1)</f>
        <v>42736</v>
      </c>
      <c r="B10" s="15">
        <f>VLOOKUP(CONCATENATE("TET_4.1_0_",YEAR($A10),"_1_",Parameters!A$14),Query!$A:$C,3,FALSE)/1000000</f>
        <v>146.6069167</v>
      </c>
      <c r="C10" s="15">
        <f>VLOOKUP(CONCATENATE("TET_4.1_0_",YEAR($A10),"_1_",Parameters!B$14),Query!$A:$C,3,FALSE)/1000000</f>
        <v>14.288966</v>
      </c>
      <c r="D10" s="15">
        <f>VLOOKUP(CONCATENATE("TET_4.1_0_",YEAR($A10),"_1_",Parameters!C$14),Query!$A:$C,3,FALSE)/1000000</f>
        <v>5.1781750000000004</v>
      </c>
      <c r="E10" s="15">
        <f t="shared" si="0"/>
        <v>9.110790999999999</v>
      </c>
      <c r="F10" s="8">
        <f t="shared" si="1"/>
        <v>9.7464473857255616</v>
      </c>
      <c r="G10" s="3">
        <f>(Table32[[#This Row],[Percent of total U.S. labor force (source)]]/0.12)*180000</f>
        <v>14619671.078588342</v>
      </c>
      <c r="I10" s="5">
        <f>Table32[[#This Row],[Employment in transportation and warehousing]]/Table32[[#This Row],[Total U.S. labor force]]</f>
        <v>3.5320127566668892E-2</v>
      </c>
      <c r="J10" s="5">
        <f>Table32[[#This Row],[Employment in transportation-related industries]]/Table32[[#This Row],[Total U.S. labor force]]</f>
        <v>6.2144346290586704E-2</v>
      </c>
      <c r="K10" s="6"/>
      <c r="L10" s="5">
        <f>(Table32[[#This Row],[Total employment in transportation and transportation-related industries]]-C9)/C9</f>
        <v>1.9832405886372455E-2</v>
      </c>
      <c r="M10" s="5">
        <f>(Table32[[#This Row],[Employment in transportation and warehousing]]-D9)/D9</f>
        <v>3.490711525994003E-2</v>
      </c>
      <c r="N10" s="5">
        <f>(Table32[[#This Row],[Employment in transportation-related industries]]-E9)/E9</f>
        <v>1.1458725506350284E-2</v>
      </c>
      <c r="O10" s="4"/>
    </row>
    <row r="11" spans="1:15">
      <c r="A11" s="7">
        <f>DATE(Parameters!$B$5+(ROW($A11)-ROW($A$5)),1,1)</f>
        <v>43101</v>
      </c>
      <c r="B11" s="15">
        <f>VLOOKUP(CONCATENATE("TET_4.1_0_",YEAR($A11),"_1_",Parameters!A$14),Query!$A:$C,3,FALSE)/1000000</f>
        <v>148.90833330000001</v>
      </c>
      <c r="C11" s="15">
        <f>VLOOKUP(CONCATENATE("TET_4.1_0_",YEAR($A11),"_1_",Parameters!B$14),Query!$A:$C,3,FALSE)/1000000</f>
        <v>14.66124733</v>
      </c>
      <c r="D11" s="15">
        <f>VLOOKUP(CONCATENATE("TET_4.1_0_",YEAR($A11),"_1_",Parameters!C$14),Query!$A:$C,3,FALSE)/1000000</f>
        <v>5.4264166670000007</v>
      </c>
      <c r="E11" s="15">
        <f t="shared" si="0"/>
        <v>9.2348306630000003</v>
      </c>
      <c r="F11" s="8">
        <f t="shared" si="1"/>
        <v>9.8458205830982859</v>
      </c>
      <c r="G11" s="3">
        <f>(Table32[[#This Row],[Percent of total U.S. labor force (source)]]/0.12)*180000</f>
        <v>14768730.874647429</v>
      </c>
      <c r="I11" s="5">
        <f>Table32[[#This Row],[Employment in transportation and warehousing]]/Table32[[#This Row],[Total U.S. labor force]]</f>
        <v>3.6441322971949484E-2</v>
      </c>
      <c r="J11" s="5">
        <f>Table32[[#This Row],[Employment in transportation-related industries]]/Table32[[#This Row],[Total U.S. labor force]]</f>
        <v>6.2016882859033381E-2</v>
      </c>
      <c r="K11" s="6"/>
      <c r="L11" s="5">
        <f>(Table32[[#This Row],[Total employment in transportation and transportation-related industries]]-C10)/C10</f>
        <v>2.6053762742524536E-2</v>
      </c>
      <c r="M11" s="5">
        <f>(Table32[[#This Row],[Employment in transportation and warehousing]]-D10)/D10</f>
        <v>4.7939991792475198E-2</v>
      </c>
      <c r="N11" s="5">
        <f>(Table32[[#This Row],[Employment in transportation-related industries]]-E10)/E10</f>
        <v>1.3614587690574987E-2</v>
      </c>
      <c r="O11" s="4"/>
    </row>
    <row r="12" spans="1:15">
      <c r="A12" s="7">
        <f>DATE(Parameters!$B$5+(ROW($A12)-ROW($A$5)),1,1)</f>
        <v>43466</v>
      </c>
      <c r="B12" s="15">
        <f>VLOOKUP(CONCATENATE("TET_4.1_0_",YEAR($A12),"_1_",Parameters!A$14),Query!$A:$C,3,FALSE)/1000000</f>
        <v>150.90433330000002</v>
      </c>
      <c r="C12" s="15">
        <f>VLOOKUP(CONCATENATE("TET_4.1_0_",YEAR($A12),"_1_",Parameters!B$14),Query!$A:$C,3,FALSE)/1000000</f>
        <v>15.010484999999999</v>
      </c>
      <c r="D12" s="15">
        <f>VLOOKUP(CONCATENATE("TET_4.1_0_",YEAR($A12),"_1_",Parameters!C$14),Query!$A:$C,3,FALSE)/1000000</f>
        <v>5.6648500000000004</v>
      </c>
      <c r="E12" s="15">
        <f t="shared" si="0"/>
        <v>9.3456349999999979</v>
      </c>
      <c r="F12" s="8">
        <f t="shared" si="1"/>
        <v>9.9470205207155544</v>
      </c>
      <c r="G12" s="3">
        <f>(Table32[[#This Row],[Percent of total U.S. labor force (source)]]/0.12)*180000</f>
        <v>14920530.781073332</v>
      </c>
      <c r="I12" s="5">
        <f>Table32[[#This Row],[Employment in transportation and warehousing]]/Table32[[#This Row],[Total U.S. labor force]]</f>
        <v>3.7539346128240038E-2</v>
      </c>
      <c r="J12" s="5">
        <f>Table32[[#This Row],[Employment in transportation-related industries]]/Table32[[#This Row],[Total U.S. labor force]]</f>
        <v>6.1930859078915511E-2</v>
      </c>
      <c r="K12" s="6"/>
      <c r="L12" s="5">
        <f>(Table32[[#This Row],[Total employment in transportation and transportation-related industries]]-C11)/C11</f>
        <v>2.3820460983929058E-2</v>
      </c>
      <c r="M12" s="5">
        <f>(Table32[[#This Row],[Employment in transportation and warehousing]]-D11)/D11</f>
        <v>4.3939370607126223E-2</v>
      </c>
      <c r="N12" s="5">
        <f>(Table32[[#This Row],[Employment in transportation-related industries]]-E11)/E11</f>
        <v>1.1998523962539235E-2</v>
      </c>
      <c r="O12" s="4"/>
    </row>
    <row r="13" spans="1:15">
      <c r="A13" s="7">
        <f>DATE(Parameters!$B$5+(ROW($A13)-ROW($A$5)),1,1)</f>
        <v>43831</v>
      </c>
      <c r="B13" s="15">
        <f>VLOOKUP(CONCATENATE("TET_4.1_0_",YEAR($A13),"_1_",Parameters!A$14),Query!$A:$C,3,FALSE)/1000000</f>
        <v>142.18583330000001</v>
      </c>
      <c r="C13" s="15">
        <f>VLOOKUP(CONCATENATE("TET_4.1_0_",YEAR($A13),"_1_",Parameters!B$14),Query!$A:$C,3,FALSE)/1000000</f>
        <v>14.457253660000001</v>
      </c>
      <c r="D13" s="15">
        <f>VLOOKUP(CONCATENATE("TET_4.1_0_",YEAR($A13),"_1_",Parameters!C$14),Query!$A:$C,3,FALSE)/1000000</f>
        <v>5.6395583329999992</v>
      </c>
      <c r="E13" s="15">
        <f t="shared" si="0"/>
        <v>8.8176953270000027</v>
      </c>
      <c r="F13" s="8">
        <f t="shared" si="1"/>
        <v>10.167858023869668</v>
      </c>
      <c r="G13" s="3">
        <f>(Table32[[#This Row],[Percent of total U.S. labor force (source)]]/0.12)*180000</f>
        <v>15251787.035804503</v>
      </c>
      <c r="I13" s="5">
        <f>Table32[[#This Row],[Employment in transportation and warehousing]]/Table32[[#This Row],[Total U.S. labor force]]</f>
        <v>3.9663292763499239E-2</v>
      </c>
      <c r="J13" s="5">
        <f>Table32[[#This Row],[Employment in transportation-related industries]]/Table32[[#This Row],[Total U.S. labor force]]</f>
        <v>6.2015287475197446E-2</v>
      </c>
      <c r="K13" s="6"/>
      <c r="L13" s="5">
        <f>(Table32[[#This Row],[Total employment in transportation and transportation-related industries]]-C12)/C12</f>
        <v>-3.6856326760927323E-2</v>
      </c>
      <c r="M13" s="5">
        <f>(Table32[[#This Row],[Employment in transportation and warehousing]]-D12)/D12</f>
        <v>-4.4646666725511146E-3</v>
      </c>
      <c r="N13" s="5">
        <f>(Table32[[#This Row],[Employment in transportation-related industries]]-E12)/E12</f>
        <v>-5.6490508456621229E-2</v>
      </c>
      <c r="O13" s="4"/>
    </row>
    <row r="14" spans="1:15">
      <c r="A14" s="7">
        <f>DATE(Parameters!$B$5+(ROW($A14)-ROW($A$5)),1,1)</f>
        <v>44197</v>
      </c>
      <c r="B14" s="15">
        <f>VLOOKUP(CONCATENATE("TET_4.1_0_",YEAR($A14),"_1_",Parameters!A$14),Query!$A:$C,3,FALSE)/1000000</f>
        <v>146.28450000000001</v>
      </c>
      <c r="C14" s="15">
        <f>VLOOKUP(CONCATENATE("TET_4.1_0_",YEAR($A14),"_1_",Parameters!B$14),Query!$A:$C,3,FALSE)/1000000</f>
        <v>15.07456133</v>
      </c>
      <c r="D14" s="15">
        <f>VLOOKUP(CONCATENATE("TET_4.1_0_",YEAR($A14),"_1_",Parameters!C$14),Query!$A:$C,3,FALSE)/1000000</f>
        <v>6.1451333329999995</v>
      </c>
      <c r="E14" s="15">
        <f t="shared" si="0"/>
        <v>8.9294279970000012</v>
      </c>
      <c r="F14" s="8">
        <f t="shared" si="1"/>
        <v>10.304961448410459</v>
      </c>
      <c r="G14" s="3">
        <f>(Table32[[#This Row],[Percent of total U.S. labor force (source)]]/0.12)*180000</f>
        <v>15457442.17261569</v>
      </c>
      <c r="I14" s="5">
        <f>Table32[[#This Row],[Employment in transportation and warehousing]]/Table32[[#This Row],[Total U.S. labor force]]</f>
        <v>4.2008096093571083E-2</v>
      </c>
      <c r="J14" s="5">
        <f>Table32[[#This Row],[Employment in transportation-related industries]]/Table32[[#This Row],[Total U.S. labor force]]</f>
        <v>6.1041518390533518E-2</v>
      </c>
      <c r="K14" s="6"/>
      <c r="L14" s="5">
        <f>(Table32[[#This Row],[Total employment in transportation and transportation-related industries]]-C13)/C13</f>
        <v>4.2698819880843043E-2</v>
      </c>
      <c r="M14" s="5">
        <f>(Table32[[#This Row],[Employment in transportation and warehousing]]-D13)/D13</f>
        <v>8.9647977757693745E-2</v>
      </c>
      <c r="N14" s="5">
        <f>(Table32[[#This Row],[Employment in transportation-related industries]]-E13)/E13</f>
        <v>1.2671414225196726E-2</v>
      </c>
      <c r="O14" s="4"/>
    </row>
    <row r="15" spans="1:15">
      <c r="A15" s="7">
        <f>DATE(Parameters!$B$5+(ROW($A15)-ROW($A$5)),1,1)</f>
        <v>44562</v>
      </c>
      <c r="B15" s="15">
        <f>VLOOKUP(CONCATENATE("TET_4.1_0_",YEAR($A15),"_1_",Parameters!A$14),Query!$A:$C,3,FALSE)/1000000</f>
        <v>152.57516666666669</v>
      </c>
      <c r="C15" s="15">
        <f>VLOOKUP(CONCATENATE("TET_4.1_0_",YEAR($A15),"_1_",Parameters!B$14),Query!$A:$C,3,FALSE)/1000000</f>
        <v>15.826057</v>
      </c>
      <c r="D15" s="15">
        <f>VLOOKUP(CONCATENATE("TET_4.1_0_",YEAR($A15),"_1_",Parameters!C$14),Query!$A:$C,3,FALSE)/1000000</f>
        <v>6.6510749999999996</v>
      </c>
      <c r="E15" s="15">
        <f t="shared" si="0"/>
        <v>9.174982</v>
      </c>
      <c r="F15" s="8">
        <f t="shared" si="1"/>
        <v>10.37262966559652</v>
      </c>
      <c r="G15" s="3">
        <f>(Table32[[#This Row],[Percent of total U.S. labor force (source)]]/0.12)*180000</f>
        <v>15558944.49839478</v>
      </c>
      <c r="I15" s="5">
        <f>Table32[[#This Row],[Employment in transportation and warehousing]]/Table32[[#This Row],[Total U.S. labor force]]</f>
        <v>4.3592120168092004E-2</v>
      </c>
      <c r="J15" s="5">
        <f>Table32[[#This Row],[Employment in transportation-related industries]]/Table32[[#This Row],[Total U.S. labor force]]</f>
        <v>6.0134176487873184E-2</v>
      </c>
      <c r="K15" s="6"/>
      <c r="L15" s="5">
        <f>(Table32[[#This Row],[Total employment in transportation and transportation-related industries]]-C14)/C14</f>
        <v>4.9851909687377988E-2</v>
      </c>
      <c r="M15" s="5">
        <f>(Table32[[#This Row],[Employment in transportation and warehousing]]-D14)/D14</f>
        <v>8.2332089408547277E-2</v>
      </c>
      <c r="N15" s="5">
        <f>(Table32[[#This Row],[Employment in transportation-related industries]]-E14)/E14</f>
        <v>2.7499410161826374E-2</v>
      </c>
      <c r="O15" s="4"/>
    </row>
    <row r="16" spans="1:15">
      <c r="C16" s="5"/>
      <c r="D16" s="5"/>
    </row>
    <row r="17" spans="1:10">
      <c r="D17" s="17"/>
      <c r="E17" s="17"/>
    </row>
    <row r="18" spans="1:10" ht="13.5" customHeight="1">
      <c r="A18" s="18" t="str">
        <f ca="1">CONCATENATE(Parameters!$B$2,TEXT(Parameters!$B$3,"MMMM")," ",YEAR(Parameters!$B$3))</f>
        <v>SOURCE: U.S. Department of Transportation, Bureau of Transportation Statistics, National Transportation Statistics, table 3-23, available at www.bts.gov as of January 2024</v>
      </c>
      <c r="B18" s="18"/>
      <c r="C18" s="18"/>
      <c r="D18" s="18"/>
      <c r="E18" s="18"/>
      <c r="F18" s="18"/>
      <c r="G18" s="18"/>
      <c r="H18" s="18"/>
      <c r="I18" s="18"/>
      <c r="J18" s="18"/>
    </row>
    <row r="19" spans="1:10">
      <c r="E19" s="5"/>
    </row>
    <row r="20" spans="1:10">
      <c r="D20" s="5"/>
    </row>
  </sheetData>
  <mergeCells count="4">
    <mergeCell ref="A1:D1"/>
    <mergeCell ref="A18:J18"/>
    <mergeCell ref="I3:J3"/>
    <mergeCell ref="L3:N3"/>
  </mergeCell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AB359-30E5-4037-A34C-820155B88958}">
  <dimension ref="A1:I133"/>
  <sheetViews>
    <sheetView workbookViewId="0">
      <selection activeCell="B12" sqref="B12"/>
    </sheetView>
  </sheetViews>
  <sheetFormatPr baseColWidth="10" defaultColWidth="8.83203125" defaultRowHeight="15"/>
  <cols>
    <col min="1" max="1" width="18.83203125" bestFit="1" customWidth="1"/>
    <col min="2" max="2" width="15" bestFit="1" customWidth="1"/>
    <col min="3" max="3" width="16" bestFit="1" customWidth="1"/>
    <col min="4" max="4" width="40.83203125" bestFit="1" customWidth="1"/>
    <col min="5" max="5" width="16.83203125" bestFit="1" customWidth="1"/>
    <col min="6" max="6" width="15.6640625" bestFit="1" customWidth="1"/>
    <col min="7" max="7" width="80.83203125" bestFit="1" customWidth="1"/>
    <col min="8" max="8" width="22.6640625" bestFit="1" customWidth="1"/>
    <col min="9" max="9" width="20.83203125" bestFit="1" customWidth="1"/>
  </cols>
  <sheetData>
    <row r="1" spans="1:9">
      <c r="A1" t="s">
        <v>10</v>
      </c>
      <c r="B1" t="s">
        <v>11</v>
      </c>
      <c r="C1" t="s">
        <v>12</v>
      </c>
      <c r="D1" t="s">
        <v>13</v>
      </c>
      <c r="E1" t="s">
        <v>14</v>
      </c>
      <c r="F1" t="s">
        <v>15</v>
      </c>
      <c r="G1" t="s">
        <v>16</v>
      </c>
      <c r="H1" t="s">
        <v>17</v>
      </c>
      <c r="I1" t="s">
        <v>18</v>
      </c>
    </row>
    <row r="2" spans="1:9">
      <c r="A2" t="s">
        <v>19</v>
      </c>
      <c r="B2">
        <v>1990</v>
      </c>
      <c r="C2">
        <v>109526666.7</v>
      </c>
      <c r="D2" t="s">
        <v>1</v>
      </c>
      <c r="E2" t="s">
        <v>20</v>
      </c>
      <c r="F2">
        <v>4.0999999999999996</v>
      </c>
      <c r="G2" t="s">
        <v>167</v>
      </c>
      <c r="H2" t="s">
        <v>21</v>
      </c>
      <c r="I2" t="s">
        <v>21</v>
      </c>
    </row>
    <row r="3" spans="1:9">
      <c r="A3" t="s">
        <v>22</v>
      </c>
      <c r="B3">
        <v>1991</v>
      </c>
      <c r="C3">
        <v>108424750</v>
      </c>
      <c r="D3" t="s">
        <v>1</v>
      </c>
      <c r="E3" t="s">
        <v>20</v>
      </c>
      <c r="F3">
        <v>4.0999999999999996</v>
      </c>
      <c r="G3" t="s">
        <v>167</v>
      </c>
      <c r="H3" t="s">
        <v>21</v>
      </c>
      <c r="I3" t="s">
        <v>21</v>
      </c>
    </row>
    <row r="4" spans="1:9">
      <c r="A4" t="s">
        <v>23</v>
      </c>
      <c r="B4">
        <v>1992</v>
      </c>
      <c r="C4">
        <v>108798750</v>
      </c>
      <c r="D4" t="s">
        <v>1</v>
      </c>
      <c r="E4" t="s">
        <v>20</v>
      </c>
      <c r="F4">
        <v>4.0999999999999996</v>
      </c>
      <c r="G4" t="s">
        <v>167</v>
      </c>
      <c r="H4" t="s">
        <v>21</v>
      </c>
      <c r="I4" t="s">
        <v>21</v>
      </c>
    </row>
    <row r="5" spans="1:9">
      <c r="A5" t="s">
        <v>24</v>
      </c>
      <c r="B5">
        <v>1993</v>
      </c>
      <c r="C5">
        <v>110930583.3</v>
      </c>
      <c r="D5" t="s">
        <v>1</v>
      </c>
      <c r="E5" t="s">
        <v>20</v>
      </c>
      <c r="F5">
        <v>4.0999999999999996</v>
      </c>
      <c r="G5" t="s">
        <v>167</v>
      </c>
      <c r="H5" t="s">
        <v>21</v>
      </c>
      <c r="I5" t="s">
        <v>21</v>
      </c>
    </row>
    <row r="6" spans="1:9">
      <c r="A6" t="s">
        <v>25</v>
      </c>
      <c r="B6">
        <v>1994</v>
      </c>
      <c r="C6">
        <v>114392666.7</v>
      </c>
      <c r="D6" t="s">
        <v>1</v>
      </c>
      <c r="E6" t="s">
        <v>20</v>
      </c>
      <c r="F6">
        <v>4.0999999999999996</v>
      </c>
      <c r="G6" t="s">
        <v>167</v>
      </c>
      <c r="H6" t="s">
        <v>21</v>
      </c>
      <c r="I6" t="s">
        <v>21</v>
      </c>
    </row>
    <row r="7" spans="1:9">
      <c r="A7" t="s">
        <v>26</v>
      </c>
      <c r="B7">
        <v>1995</v>
      </c>
      <c r="C7">
        <v>117400500</v>
      </c>
      <c r="D7" t="s">
        <v>1</v>
      </c>
      <c r="E7" t="s">
        <v>20</v>
      </c>
      <c r="F7">
        <v>4.0999999999999996</v>
      </c>
      <c r="G7" t="s">
        <v>167</v>
      </c>
      <c r="H7" t="s">
        <v>21</v>
      </c>
      <c r="I7" t="s">
        <v>21</v>
      </c>
    </row>
    <row r="8" spans="1:9">
      <c r="A8" t="s">
        <v>27</v>
      </c>
      <c r="B8">
        <v>1996</v>
      </c>
      <c r="C8">
        <v>119828083.3</v>
      </c>
      <c r="D8" t="s">
        <v>1</v>
      </c>
      <c r="E8" t="s">
        <v>20</v>
      </c>
      <c r="F8">
        <v>4.0999999999999996</v>
      </c>
      <c r="G8" t="s">
        <v>167</v>
      </c>
      <c r="H8" t="s">
        <v>21</v>
      </c>
      <c r="I8" t="s">
        <v>21</v>
      </c>
    </row>
    <row r="9" spans="1:9">
      <c r="A9" t="s">
        <v>28</v>
      </c>
      <c r="B9">
        <v>1997</v>
      </c>
      <c r="C9">
        <v>122941083.3</v>
      </c>
      <c r="D9" t="s">
        <v>1</v>
      </c>
      <c r="E9" t="s">
        <v>20</v>
      </c>
      <c r="F9">
        <v>4.0999999999999996</v>
      </c>
      <c r="G9" t="s">
        <v>167</v>
      </c>
      <c r="H9" t="s">
        <v>21</v>
      </c>
      <c r="I9" t="s">
        <v>21</v>
      </c>
    </row>
    <row r="10" spans="1:9">
      <c r="A10" t="s">
        <v>29</v>
      </c>
      <c r="B10">
        <v>1998</v>
      </c>
      <c r="C10">
        <v>126146083.3</v>
      </c>
      <c r="D10" t="s">
        <v>1</v>
      </c>
      <c r="E10" t="s">
        <v>20</v>
      </c>
      <c r="F10">
        <v>4.0999999999999996</v>
      </c>
      <c r="G10" t="s">
        <v>167</v>
      </c>
      <c r="H10" t="s">
        <v>21</v>
      </c>
      <c r="I10" t="s">
        <v>21</v>
      </c>
    </row>
    <row r="11" spans="1:9">
      <c r="A11" t="s">
        <v>30</v>
      </c>
      <c r="B11">
        <v>1999</v>
      </c>
      <c r="C11">
        <v>129227916.7</v>
      </c>
      <c r="D11" t="s">
        <v>1</v>
      </c>
      <c r="E11" t="s">
        <v>20</v>
      </c>
      <c r="F11">
        <v>4.0999999999999996</v>
      </c>
      <c r="G11" t="s">
        <v>167</v>
      </c>
      <c r="H11" t="s">
        <v>21</v>
      </c>
      <c r="I11" t="s">
        <v>21</v>
      </c>
    </row>
    <row r="12" spans="1:9">
      <c r="A12" t="s">
        <v>31</v>
      </c>
      <c r="B12">
        <v>2000</v>
      </c>
      <c r="C12">
        <v>132011166.7</v>
      </c>
      <c r="D12" t="s">
        <v>1</v>
      </c>
      <c r="E12" t="s">
        <v>20</v>
      </c>
      <c r="F12">
        <v>4.0999999999999996</v>
      </c>
      <c r="G12" t="s">
        <v>167</v>
      </c>
      <c r="H12" t="s">
        <v>21</v>
      </c>
      <c r="I12" t="s">
        <v>21</v>
      </c>
    </row>
    <row r="13" spans="1:9">
      <c r="A13" t="s">
        <v>32</v>
      </c>
      <c r="B13">
        <v>2001</v>
      </c>
      <c r="C13">
        <v>132073000</v>
      </c>
      <c r="D13" t="s">
        <v>1</v>
      </c>
      <c r="E13" t="s">
        <v>20</v>
      </c>
      <c r="F13">
        <v>4.0999999999999996</v>
      </c>
      <c r="G13" t="s">
        <v>167</v>
      </c>
      <c r="H13" t="s">
        <v>21</v>
      </c>
      <c r="I13" t="s">
        <v>21</v>
      </c>
    </row>
    <row r="14" spans="1:9">
      <c r="A14" t="s">
        <v>33</v>
      </c>
      <c r="B14">
        <v>2002</v>
      </c>
      <c r="C14">
        <v>130634000</v>
      </c>
      <c r="D14" t="s">
        <v>1</v>
      </c>
      <c r="E14" t="s">
        <v>20</v>
      </c>
      <c r="F14">
        <v>4.0999999999999996</v>
      </c>
      <c r="G14" t="s">
        <v>167</v>
      </c>
      <c r="H14" t="s">
        <v>21</v>
      </c>
      <c r="I14" t="s">
        <v>21</v>
      </c>
    </row>
    <row r="15" spans="1:9">
      <c r="A15" t="s">
        <v>34</v>
      </c>
      <c r="B15">
        <v>2003</v>
      </c>
      <c r="C15">
        <v>130330333.3</v>
      </c>
      <c r="D15" t="s">
        <v>1</v>
      </c>
      <c r="E15" t="s">
        <v>20</v>
      </c>
      <c r="F15">
        <v>4.0999999999999996</v>
      </c>
      <c r="G15" t="s">
        <v>167</v>
      </c>
      <c r="H15" t="s">
        <v>21</v>
      </c>
      <c r="I15" t="s">
        <v>21</v>
      </c>
    </row>
    <row r="16" spans="1:9">
      <c r="A16" t="s">
        <v>35</v>
      </c>
      <c r="B16">
        <v>2004</v>
      </c>
      <c r="C16">
        <v>131768916.7</v>
      </c>
      <c r="D16" t="s">
        <v>1</v>
      </c>
      <c r="E16" t="s">
        <v>20</v>
      </c>
      <c r="F16">
        <v>4.0999999999999996</v>
      </c>
      <c r="G16" t="s">
        <v>167</v>
      </c>
      <c r="H16" t="s">
        <v>21</v>
      </c>
      <c r="I16" t="s">
        <v>21</v>
      </c>
    </row>
    <row r="17" spans="1:9">
      <c r="A17" t="s">
        <v>36</v>
      </c>
      <c r="B17">
        <v>2005</v>
      </c>
      <c r="C17">
        <v>134033083.3</v>
      </c>
      <c r="D17" t="s">
        <v>1</v>
      </c>
      <c r="E17" t="s">
        <v>20</v>
      </c>
      <c r="F17">
        <v>4.0999999999999996</v>
      </c>
      <c r="G17" t="s">
        <v>167</v>
      </c>
      <c r="H17" t="s">
        <v>21</v>
      </c>
      <c r="I17" t="s">
        <v>21</v>
      </c>
    </row>
    <row r="18" spans="1:9">
      <c r="A18" t="s">
        <v>37</v>
      </c>
      <c r="B18">
        <v>2006</v>
      </c>
      <c r="C18">
        <v>136435416.69999999</v>
      </c>
      <c r="D18" t="s">
        <v>1</v>
      </c>
      <c r="E18" t="s">
        <v>20</v>
      </c>
      <c r="F18">
        <v>4.0999999999999996</v>
      </c>
      <c r="G18" t="s">
        <v>167</v>
      </c>
      <c r="H18" t="s">
        <v>21</v>
      </c>
      <c r="I18" t="s">
        <v>21</v>
      </c>
    </row>
    <row r="19" spans="1:9">
      <c r="A19" t="s">
        <v>38</v>
      </c>
      <c r="B19">
        <v>2007</v>
      </c>
      <c r="C19">
        <v>137981250</v>
      </c>
      <c r="D19" t="s">
        <v>1</v>
      </c>
      <c r="E19" t="s">
        <v>20</v>
      </c>
      <c r="F19">
        <v>4.0999999999999996</v>
      </c>
      <c r="G19" t="s">
        <v>167</v>
      </c>
      <c r="H19" t="s">
        <v>21</v>
      </c>
      <c r="I19" t="s">
        <v>21</v>
      </c>
    </row>
    <row r="20" spans="1:9">
      <c r="A20" t="s">
        <v>39</v>
      </c>
      <c r="B20">
        <v>2008</v>
      </c>
      <c r="C20">
        <v>137223666.69999999</v>
      </c>
      <c r="D20" t="s">
        <v>1</v>
      </c>
      <c r="E20" t="s">
        <v>20</v>
      </c>
      <c r="F20">
        <v>4.0999999999999996</v>
      </c>
      <c r="G20" t="s">
        <v>167</v>
      </c>
      <c r="H20" t="s">
        <v>21</v>
      </c>
      <c r="I20" t="s">
        <v>21</v>
      </c>
    </row>
    <row r="21" spans="1:9">
      <c r="A21" t="s">
        <v>40</v>
      </c>
      <c r="B21">
        <v>2009</v>
      </c>
      <c r="C21">
        <v>131295833.3</v>
      </c>
      <c r="D21" t="s">
        <v>1</v>
      </c>
      <c r="E21" t="s">
        <v>20</v>
      </c>
      <c r="F21">
        <v>4.0999999999999996</v>
      </c>
      <c r="G21" t="s">
        <v>167</v>
      </c>
      <c r="H21" t="s">
        <v>21</v>
      </c>
      <c r="I21" t="s">
        <v>21</v>
      </c>
    </row>
    <row r="22" spans="1:9">
      <c r="A22" t="s">
        <v>41</v>
      </c>
      <c r="B22">
        <v>2010</v>
      </c>
      <c r="C22">
        <v>130344500</v>
      </c>
      <c r="D22" t="s">
        <v>1</v>
      </c>
      <c r="E22" t="s">
        <v>20</v>
      </c>
      <c r="F22">
        <v>4.0999999999999996</v>
      </c>
      <c r="G22" t="s">
        <v>167</v>
      </c>
      <c r="H22" t="s">
        <v>21</v>
      </c>
      <c r="I22" t="s">
        <v>21</v>
      </c>
    </row>
    <row r="23" spans="1:9">
      <c r="A23" t="s">
        <v>42</v>
      </c>
      <c r="B23">
        <v>2011</v>
      </c>
      <c r="C23">
        <v>131914333.3</v>
      </c>
      <c r="D23" t="s">
        <v>1</v>
      </c>
      <c r="E23" t="s">
        <v>20</v>
      </c>
      <c r="F23">
        <v>4.0999999999999996</v>
      </c>
      <c r="G23" t="s">
        <v>167</v>
      </c>
      <c r="H23" t="s">
        <v>21</v>
      </c>
      <c r="I23" t="s">
        <v>21</v>
      </c>
    </row>
    <row r="24" spans="1:9">
      <c r="A24" t="s">
        <v>43</v>
      </c>
      <c r="B24">
        <v>2012</v>
      </c>
      <c r="C24">
        <v>134157333.3</v>
      </c>
      <c r="D24" t="s">
        <v>1</v>
      </c>
      <c r="E24" t="s">
        <v>20</v>
      </c>
      <c r="F24">
        <v>4.0999999999999996</v>
      </c>
      <c r="G24" t="s">
        <v>167</v>
      </c>
      <c r="H24" t="s">
        <v>21</v>
      </c>
      <c r="I24" t="s">
        <v>21</v>
      </c>
    </row>
    <row r="25" spans="1:9">
      <c r="A25" t="s">
        <v>44</v>
      </c>
      <c r="B25">
        <v>2013</v>
      </c>
      <c r="C25">
        <v>136363250</v>
      </c>
      <c r="D25" t="s">
        <v>1</v>
      </c>
      <c r="E25" t="s">
        <v>20</v>
      </c>
      <c r="F25">
        <v>4.0999999999999996</v>
      </c>
      <c r="G25" t="s">
        <v>167</v>
      </c>
      <c r="H25" t="s">
        <v>21</v>
      </c>
      <c r="I25" t="s">
        <v>21</v>
      </c>
    </row>
    <row r="26" spans="1:9">
      <c r="A26" t="s">
        <v>45</v>
      </c>
      <c r="B26">
        <v>2014</v>
      </c>
      <c r="C26">
        <v>138939250</v>
      </c>
      <c r="D26" t="s">
        <v>1</v>
      </c>
      <c r="E26" t="s">
        <v>20</v>
      </c>
      <c r="F26">
        <v>4.0999999999999996</v>
      </c>
      <c r="G26" t="s">
        <v>167</v>
      </c>
      <c r="H26" t="s">
        <v>21</v>
      </c>
      <c r="I26" t="s">
        <v>21</v>
      </c>
    </row>
    <row r="27" spans="1:9">
      <c r="A27" t="s">
        <v>46</v>
      </c>
      <c r="B27">
        <v>2015</v>
      </c>
      <c r="C27">
        <v>141824250</v>
      </c>
      <c r="D27" t="s">
        <v>1</v>
      </c>
      <c r="E27" t="s">
        <v>20</v>
      </c>
      <c r="F27">
        <v>4.0999999999999996</v>
      </c>
      <c r="G27" t="s">
        <v>167</v>
      </c>
      <c r="H27" t="s">
        <v>21</v>
      </c>
      <c r="I27" t="s">
        <v>21</v>
      </c>
    </row>
    <row r="28" spans="1:9">
      <c r="A28" t="s">
        <v>47</v>
      </c>
      <c r="B28">
        <v>2016</v>
      </c>
      <c r="C28">
        <v>144335333.30000001</v>
      </c>
      <c r="D28" t="s">
        <v>1</v>
      </c>
      <c r="E28" t="s">
        <v>20</v>
      </c>
      <c r="F28">
        <v>4.0999999999999996</v>
      </c>
      <c r="G28" t="s">
        <v>167</v>
      </c>
      <c r="H28" t="s">
        <v>21</v>
      </c>
      <c r="I28" t="s">
        <v>21</v>
      </c>
    </row>
    <row r="29" spans="1:9">
      <c r="A29" t="s">
        <v>48</v>
      </c>
      <c r="B29">
        <v>2017</v>
      </c>
      <c r="C29">
        <v>146606916.69999999</v>
      </c>
      <c r="D29" t="s">
        <v>1</v>
      </c>
      <c r="E29" t="s">
        <v>20</v>
      </c>
      <c r="F29">
        <v>4.0999999999999996</v>
      </c>
      <c r="G29" t="s">
        <v>167</v>
      </c>
      <c r="H29" t="s">
        <v>21</v>
      </c>
      <c r="I29" t="s">
        <v>21</v>
      </c>
    </row>
    <row r="30" spans="1:9">
      <c r="A30" t="s">
        <v>49</v>
      </c>
      <c r="B30">
        <v>2018</v>
      </c>
      <c r="C30">
        <v>148908333.30000001</v>
      </c>
      <c r="D30" t="s">
        <v>1</v>
      </c>
      <c r="E30" t="s">
        <v>20</v>
      </c>
      <c r="F30">
        <v>4.0999999999999996</v>
      </c>
      <c r="G30" t="s">
        <v>167</v>
      </c>
      <c r="H30" t="s">
        <v>21</v>
      </c>
      <c r="I30" t="s">
        <v>21</v>
      </c>
    </row>
    <row r="31" spans="1:9">
      <c r="A31" t="s">
        <v>50</v>
      </c>
      <c r="B31">
        <v>2019</v>
      </c>
      <c r="C31">
        <v>150904333.30000001</v>
      </c>
      <c r="D31" t="s">
        <v>1</v>
      </c>
      <c r="E31" t="s">
        <v>20</v>
      </c>
      <c r="F31">
        <v>4.0999999999999996</v>
      </c>
      <c r="G31" t="s">
        <v>167</v>
      </c>
      <c r="H31" t="s">
        <v>21</v>
      </c>
      <c r="I31" t="s">
        <v>21</v>
      </c>
    </row>
    <row r="32" spans="1:9">
      <c r="A32" t="s">
        <v>51</v>
      </c>
      <c r="B32">
        <v>2020</v>
      </c>
      <c r="C32">
        <v>142185833.30000001</v>
      </c>
      <c r="D32" t="s">
        <v>1</v>
      </c>
      <c r="E32" t="s">
        <v>20</v>
      </c>
      <c r="F32">
        <v>4.0999999999999996</v>
      </c>
      <c r="G32" t="s">
        <v>167</v>
      </c>
      <c r="H32" t="s">
        <v>21</v>
      </c>
      <c r="I32" t="s">
        <v>21</v>
      </c>
    </row>
    <row r="33" spans="1:9">
      <c r="A33" t="s">
        <v>52</v>
      </c>
      <c r="B33">
        <v>2021</v>
      </c>
      <c r="C33">
        <v>146284500</v>
      </c>
      <c r="D33" t="s">
        <v>1</v>
      </c>
      <c r="E33" t="s">
        <v>20</v>
      </c>
      <c r="F33">
        <v>4.0999999999999996</v>
      </c>
      <c r="G33" t="s">
        <v>167</v>
      </c>
      <c r="H33" t="s">
        <v>21</v>
      </c>
      <c r="I33" t="s">
        <v>21</v>
      </c>
    </row>
    <row r="34" spans="1:9">
      <c r="A34" t="s">
        <v>168</v>
      </c>
      <c r="B34">
        <v>2022</v>
      </c>
      <c r="C34">
        <v>152575166.66666669</v>
      </c>
      <c r="D34" t="s">
        <v>1</v>
      </c>
      <c r="E34" t="s">
        <v>20</v>
      </c>
      <c r="F34">
        <v>4.0999999999999996</v>
      </c>
      <c r="G34" t="s">
        <v>167</v>
      </c>
      <c r="H34" t="s">
        <v>21</v>
      </c>
      <c r="I34" t="s">
        <v>21</v>
      </c>
    </row>
    <row r="35" spans="1:9">
      <c r="A35" t="s">
        <v>53</v>
      </c>
      <c r="B35">
        <v>1990</v>
      </c>
      <c r="C35">
        <v>12544935.65</v>
      </c>
      <c r="D35" t="s">
        <v>54</v>
      </c>
      <c r="E35" t="s">
        <v>20</v>
      </c>
      <c r="F35">
        <v>4.0999999999999996</v>
      </c>
      <c r="G35" t="s">
        <v>169</v>
      </c>
      <c r="H35" t="s">
        <v>55</v>
      </c>
      <c r="I35" t="s">
        <v>21</v>
      </c>
    </row>
    <row r="36" spans="1:9">
      <c r="A36" t="s">
        <v>56</v>
      </c>
      <c r="B36">
        <v>1991</v>
      </c>
      <c r="C36">
        <v>12227406.68</v>
      </c>
      <c r="D36" t="s">
        <v>54</v>
      </c>
      <c r="E36" t="s">
        <v>20</v>
      </c>
      <c r="F36">
        <v>4.0999999999999996</v>
      </c>
      <c r="G36" t="s">
        <v>169</v>
      </c>
      <c r="H36" t="s">
        <v>55</v>
      </c>
      <c r="I36" t="s">
        <v>21</v>
      </c>
    </row>
    <row r="37" spans="1:9">
      <c r="A37" t="s">
        <v>57</v>
      </c>
      <c r="B37">
        <v>1992</v>
      </c>
      <c r="C37">
        <v>12080670.359999999</v>
      </c>
      <c r="D37" t="s">
        <v>54</v>
      </c>
      <c r="E37" t="s">
        <v>20</v>
      </c>
      <c r="F37">
        <v>4.0999999999999996</v>
      </c>
      <c r="G37" t="s">
        <v>169</v>
      </c>
      <c r="H37" t="s">
        <v>55</v>
      </c>
      <c r="I37" t="s">
        <v>21</v>
      </c>
    </row>
    <row r="38" spans="1:9">
      <c r="A38" t="s">
        <v>58</v>
      </c>
      <c r="B38">
        <v>1993</v>
      </c>
      <c r="C38">
        <v>12192532.66</v>
      </c>
      <c r="D38" t="s">
        <v>54</v>
      </c>
      <c r="E38" t="s">
        <v>20</v>
      </c>
      <c r="F38">
        <v>4.0999999999999996</v>
      </c>
      <c r="G38" t="s">
        <v>169</v>
      </c>
      <c r="H38" t="s">
        <v>55</v>
      </c>
      <c r="I38" t="s">
        <v>21</v>
      </c>
    </row>
    <row r="39" spans="1:9">
      <c r="A39" t="s">
        <v>59</v>
      </c>
      <c r="B39">
        <v>1994</v>
      </c>
      <c r="C39">
        <v>12565361.99</v>
      </c>
      <c r="D39" t="s">
        <v>54</v>
      </c>
      <c r="E39" t="s">
        <v>20</v>
      </c>
      <c r="F39">
        <v>4.0999999999999996</v>
      </c>
      <c r="G39" t="s">
        <v>169</v>
      </c>
      <c r="H39" t="s">
        <v>55</v>
      </c>
      <c r="I39" t="s">
        <v>21</v>
      </c>
    </row>
    <row r="40" spans="1:9">
      <c r="A40" t="s">
        <v>60</v>
      </c>
      <c r="B40">
        <v>1995</v>
      </c>
      <c r="C40">
        <v>12923594.32</v>
      </c>
      <c r="D40" t="s">
        <v>54</v>
      </c>
      <c r="E40" t="s">
        <v>20</v>
      </c>
      <c r="F40">
        <v>4.0999999999999996</v>
      </c>
      <c r="G40" t="s">
        <v>169</v>
      </c>
      <c r="H40" t="s">
        <v>55</v>
      </c>
      <c r="I40" t="s">
        <v>21</v>
      </c>
    </row>
    <row r="41" spans="1:9">
      <c r="A41" t="s">
        <v>61</v>
      </c>
      <c r="B41">
        <v>1996</v>
      </c>
      <c r="C41">
        <v>12408543.33</v>
      </c>
      <c r="D41" t="s">
        <v>54</v>
      </c>
      <c r="E41" t="s">
        <v>20</v>
      </c>
      <c r="F41">
        <v>4.0999999999999996</v>
      </c>
      <c r="G41" t="s">
        <v>169</v>
      </c>
      <c r="H41" t="s">
        <v>55</v>
      </c>
      <c r="I41" t="s">
        <v>21</v>
      </c>
    </row>
    <row r="42" spans="1:9">
      <c r="A42" t="s">
        <v>62</v>
      </c>
      <c r="B42">
        <v>1997</v>
      </c>
      <c r="C42">
        <v>13435066.32</v>
      </c>
      <c r="D42" t="s">
        <v>54</v>
      </c>
      <c r="E42" t="s">
        <v>20</v>
      </c>
      <c r="F42">
        <v>4.0999999999999996</v>
      </c>
      <c r="G42" t="s">
        <v>169</v>
      </c>
      <c r="H42" t="s">
        <v>55</v>
      </c>
      <c r="I42" t="s">
        <v>21</v>
      </c>
    </row>
    <row r="43" spans="1:9">
      <c r="A43" t="s">
        <v>63</v>
      </c>
      <c r="B43">
        <v>1998</v>
      </c>
      <c r="C43">
        <v>13691935.34</v>
      </c>
      <c r="D43" t="s">
        <v>54</v>
      </c>
      <c r="E43" t="s">
        <v>20</v>
      </c>
      <c r="F43">
        <v>4.0999999999999996</v>
      </c>
      <c r="G43" t="s">
        <v>169</v>
      </c>
      <c r="H43" t="s">
        <v>55</v>
      </c>
      <c r="I43" t="s">
        <v>21</v>
      </c>
    </row>
    <row r="44" spans="1:9">
      <c r="A44" t="s">
        <v>64</v>
      </c>
      <c r="B44">
        <v>1999</v>
      </c>
      <c r="C44">
        <v>13976248.310000001</v>
      </c>
      <c r="D44" t="s">
        <v>54</v>
      </c>
      <c r="E44" t="s">
        <v>20</v>
      </c>
      <c r="F44">
        <v>4.0999999999999996</v>
      </c>
      <c r="G44" t="s">
        <v>169</v>
      </c>
      <c r="H44" t="s">
        <v>55</v>
      </c>
      <c r="I44" t="s">
        <v>21</v>
      </c>
    </row>
    <row r="45" spans="1:9">
      <c r="A45" t="s">
        <v>65</v>
      </c>
      <c r="B45">
        <v>2000</v>
      </c>
      <c r="C45">
        <v>14109499.689999999</v>
      </c>
      <c r="D45" t="s">
        <v>54</v>
      </c>
      <c r="E45" t="s">
        <v>20</v>
      </c>
      <c r="F45">
        <v>4.0999999999999996</v>
      </c>
      <c r="G45" t="s">
        <v>169</v>
      </c>
      <c r="H45" t="s">
        <v>55</v>
      </c>
      <c r="I45" t="s">
        <v>21</v>
      </c>
    </row>
    <row r="46" spans="1:9">
      <c r="A46" t="s">
        <v>66</v>
      </c>
      <c r="B46">
        <v>2001</v>
      </c>
      <c r="C46">
        <v>13942628</v>
      </c>
      <c r="D46" t="s">
        <v>54</v>
      </c>
      <c r="E46" t="s">
        <v>20</v>
      </c>
      <c r="F46">
        <v>4.0999999999999996</v>
      </c>
      <c r="G46" t="s">
        <v>169</v>
      </c>
      <c r="H46" t="s">
        <v>55</v>
      </c>
      <c r="I46" t="s">
        <v>21</v>
      </c>
    </row>
    <row r="47" spans="1:9">
      <c r="A47" t="s">
        <v>67</v>
      </c>
      <c r="B47">
        <v>2002</v>
      </c>
      <c r="C47">
        <v>13589295.33</v>
      </c>
      <c r="D47" t="s">
        <v>54</v>
      </c>
      <c r="E47" t="s">
        <v>20</v>
      </c>
      <c r="F47">
        <v>4.0999999999999996</v>
      </c>
      <c r="G47" t="s">
        <v>169</v>
      </c>
      <c r="H47" t="s">
        <v>55</v>
      </c>
      <c r="I47" t="s">
        <v>21</v>
      </c>
    </row>
    <row r="48" spans="1:9">
      <c r="A48" t="s">
        <v>68</v>
      </c>
      <c r="B48">
        <v>2003</v>
      </c>
      <c r="C48">
        <v>13404688.33</v>
      </c>
      <c r="D48" t="s">
        <v>54</v>
      </c>
      <c r="E48" t="s">
        <v>20</v>
      </c>
      <c r="F48">
        <v>4.0999999999999996</v>
      </c>
      <c r="G48" t="s">
        <v>169</v>
      </c>
      <c r="H48" t="s">
        <v>55</v>
      </c>
      <c r="I48" t="s">
        <v>21</v>
      </c>
    </row>
    <row r="49" spans="1:9">
      <c r="A49" t="s">
        <v>69</v>
      </c>
      <c r="B49">
        <v>2004</v>
      </c>
      <c r="C49">
        <v>13434979.310000001</v>
      </c>
      <c r="D49" t="s">
        <v>54</v>
      </c>
      <c r="E49" t="s">
        <v>20</v>
      </c>
      <c r="F49">
        <v>4.0999999999999996</v>
      </c>
      <c r="G49" t="s">
        <v>169</v>
      </c>
      <c r="H49" t="s">
        <v>55</v>
      </c>
      <c r="I49" t="s">
        <v>21</v>
      </c>
    </row>
    <row r="50" spans="1:9">
      <c r="A50" t="s">
        <v>70</v>
      </c>
      <c r="B50">
        <v>2005</v>
      </c>
      <c r="C50">
        <v>13566154.99</v>
      </c>
      <c r="D50" t="s">
        <v>54</v>
      </c>
      <c r="E50" t="s">
        <v>20</v>
      </c>
      <c r="F50">
        <v>4.0999999999999996</v>
      </c>
      <c r="G50" t="s">
        <v>169</v>
      </c>
      <c r="H50" t="s">
        <v>55</v>
      </c>
      <c r="I50" t="s">
        <v>21</v>
      </c>
    </row>
    <row r="51" spans="1:9">
      <c r="A51" t="s">
        <v>71</v>
      </c>
      <c r="B51">
        <v>2006</v>
      </c>
      <c r="C51">
        <v>13656168.33</v>
      </c>
      <c r="D51" t="s">
        <v>54</v>
      </c>
      <c r="E51" t="s">
        <v>20</v>
      </c>
      <c r="F51">
        <v>4.0999999999999996</v>
      </c>
      <c r="G51" t="s">
        <v>169</v>
      </c>
      <c r="H51" t="s">
        <v>55</v>
      </c>
      <c r="I51" t="s">
        <v>21</v>
      </c>
    </row>
    <row r="52" spans="1:9">
      <c r="A52" t="s">
        <v>72</v>
      </c>
      <c r="B52">
        <v>2007</v>
      </c>
      <c r="C52">
        <v>13672467.68</v>
      </c>
      <c r="D52" t="s">
        <v>54</v>
      </c>
      <c r="E52" t="s">
        <v>20</v>
      </c>
      <c r="F52">
        <v>4.0999999999999996</v>
      </c>
      <c r="G52" t="s">
        <v>169</v>
      </c>
      <c r="H52" t="s">
        <v>55</v>
      </c>
      <c r="I52" t="s">
        <v>21</v>
      </c>
    </row>
    <row r="53" spans="1:9">
      <c r="A53" t="s">
        <v>73</v>
      </c>
      <c r="B53">
        <v>2008</v>
      </c>
      <c r="C53">
        <v>13363017</v>
      </c>
      <c r="D53" t="s">
        <v>54</v>
      </c>
      <c r="E53" t="s">
        <v>20</v>
      </c>
      <c r="F53">
        <v>4.0999999999999996</v>
      </c>
      <c r="G53" t="s">
        <v>169</v>
      </c>
      <c r="H53" t="s">
        <v>55</v>
      </c>
      <c r="I53" t="s">
        <v>21</v>
      </c>
    </row>
    <row r="54" spans="1:9">
      <c r="A54" t="s">
        <v>74</v>
      </c>
      <c r="B54">
        <v>2009</v>
      </c>
      <c r="C54">
        <v>12389738.98</v>
      </c>
      <c r="D54" t="s">
        <v>54</v>
      </c>
      <c r="E54" t="s">
        <v>20</v>
      </c>
      <c r="F54">
        <v>4.0999999999999996</v>
      </c>
      <c r="G54" t="s">
        <v>169</v>
      </c>
      <c r="H54" t="s">
        <v>55</v>
      </c>
      <c r="I54" t="s">
        <v>21</v>
      </c>
    </row>
    <row r="55" spans="1:9">
      <c r="A55" t="s">
        <v>75</v>
      </c>
      <c r="B55">
        <v>2010</v>
      </c>
      <c r="C55">
        <v>12210962.65</v>
      </c>
      <c r="D55" t="s">
        <v>54</v>
      </c>
      <c r="E55" t="s">
        <v>20</v>
      </c>
      <c r="F55">
        <v>4.0999999999999996</v>
      </c>
      <c r="G55" t="s">
        <v>169</v>
      </c>
      <c r="H55" t="s">
        <v>55</v>
      </c>
      <c r="I55" t="s">
        <v>21</v>
      </c>
    </row>
    <row r="56" spans="1:9">
      <c r="A56" t="s">
        <v>76</v>
      </c>
      <c r="B56">
        <v>2011</v>
      </c>
      <c r="C56">
        <v>12429146.32</v>
      </c>
      <c r="D56" t="s">
        <v>54</v>
      </c>
      <c r="E56" t="s">
        <v>20</v>
      </c>
      <c r="F56">
        <v>4.0999999999999996</v>
      </c>
      <c r="G56" t="s">
        <v>169</v>
      </c>
      <c r="H56" t="s">
        <v>55</v>
      </c>
      <c r="I56" t="s">
        <v>21</v>
      </c>
    </row>
    <row r="57" spans="1:9">
      <c r="A57" t="s">
        <v>77</v>
      </c>
      <c r="B57">
        <v>2012</v>
      </c>
      <c r="C57">
        <v>12744123.33</v>
      </c>
      <c r="D57" t="s">
        <v>54</v>
      </c>
      <c r="E57" t="s">
        <v>20</v>
      </c>
      <c r="F57">
        <v>4.0999999999999996</v>
      </c>
      <c r="G57" t="s">
        <v>169</v>
      </c>
      <c r="H57" t="s">
        <v>55</v>
      </c>
      <c r="I57" t="s">
        <v>21</v>
      </c>
    </row>
    <row r="58" spans="1:9">
      <c r="A58" t="s">
        <v>78</v>
      </c>
      <c r="B58">
        <v>2013</v>
      </c>
      <c r="C58">
        <v>12914516.68</v>
      </c>
      <c r="D58" t="s">
        <v>54</v>
      </c>
      <c r="E58" t="s">
        <v>20</v>
      </c>
      <c r="F58">
        <v>4.0999999999999996</v>
      </c>
      <c r="G58" t="s">
        <v>169</v>
      </c>
      <c r="H58" t="s">
        <v>55</v>
      </c>
      <c r="I58" t="s">
        <v>21</v>
      </c>
    </row>
    <row r="59" spans="1:9">
      <c r="A59" t="s">
        <v>79</v>
      </c>
      <c r="B59">
        <v>2014</v>
      </c>
      <c r="C59">
        <v>13267397.640000001</v>
      </c>
      <c r="D59" t="s">
        <v>54</v>
      </c>
      <c r="E59" t="s">
        <v>20</v>
      </c>
      <c r="F59">
        <v>4.0999999999999996</v>
      </c>
      <c r="G59" t="s">
        <v>169</v>
      </c>
      <c r="H59" t="s">
        <v>55</v>
      </c>
      <c r="I59" t="s">
        <v>21</v>
      </c>
    </row>
    <row r="60" spans="1:9">
      <c r="A60" t="s">
        <v>80</v>
      </c>
      <c r="B60">
        <v>2015</v>
      </c>
      <c r="C60">
        <v>13702818.310000001</v>
      </c>
      <c r="D60" t="s">
        <v>54</v>
      </c>
      <c r="E60" t="s">
        <v>20</v>
      </c>
      <c r="F60">
        <v>4.0999999999999996</v>
      </c>
      <c r="G60" t="s">
        <v>169</v>
      </c>
      <c r="H60" t="s">
        <v>55</v>
      </c>
      <c r="I60" t="s">
        <v>21</v>
      </c>
    </row>
    <row r="61" spans="1:9">
      <c r="A61" t="s">
        <v>81</v>
      </c>
      <c r="B61">
        <v>2016</v>
      </c>
      <c r="C61">
        <v>14011092.33</v>
      </c>
      <c r="D61" t="s">
        <v>54</v>
      </c>
      <c r="E61" t="s">
        <v>20</v>
      </c>
      <c r="F61">
        <v>4.0999999999999996</v>
      </c>
      <c r="G61" t="s">
        <v>169</v>
      </c>
      <c r="H61" t="s">
        <v>55</v>
      </c>
      <c r="I61" t="s">
        <v>21</v>
      </c>
    </row>
    <row r="62" spans="1:9">
      <c r="A62" t="s">
        <v>82</v>
      </c>
      <c r="B62">
        <v>2017</v>
      </c>
      <c r="C62">
        <v>14288966</v>
      </c>
      <c r="D62" t="s">
        <v>54</v>
      </c>
      <c r="E62" t="s">
        <v>20</v>
      </c>
      <c r="F62">
        <v>4.0999999999999996</v>
      </c>
      <c r="G62" t="s">
        <v>169</v>
      </c>
      <c r="H62" t="s">
        <v>55</v>
      </c>
      <c r="I62" t="s">
        <v>21</v>
      </c>
    </row>
    <row r="63" spans="1:9">
      <c r="A63" t="s">
        <v>83</v>
      </c>
      <c r="B63">
        <v>2018</v>
      </c>
      <c r="C63">
        <v>14661247.33</v>
      </c>
      <c r="D63" t="s">
        <v>54</v>
      </c>
      <c r="E63" t="s">
        <v>20</v>
      </c>
      <c r="F63">
        <v>4.0999999999999996</v>
      </c>
      <c r="G63" t="s">
        <v>169</v>
      </c>
      <c r="H63" t="s">
        <v>55</v>
      </c>
      <c r="I63" t="s">
        <v>21</v>
      </c>
    </row>
    <row r="64" spans="1:9">
      <c r="A64" t="s">
        <v>84</v>
      </c>
      <c r="B64">
        <v>2019</v>
      </c>
      <c r="C64">
        <v>15010485</v>
      </c>
      <c r="D64" t="s">
        <v>54</v>
      </c>
      <c r="E64" t="s">
        <v>20</v>
      </c>
      <c r="F64">
        <v>4.0999999999999996</v>
      </c>
      <c r="G64" t="s">
        <v>169</v>
      </c>
      <c r="H64" t="s">
        <v>55</v>
      </c>
      <c r="I64" t="s">
        <v>21</v>
      </c>
    </row>
    <row r="65" spans="1:9">
      <c r="A65" t="s">
        <v>85</v>
      </c>
      <c r="B65">
        <v>2020</v>
      </c>
      <c r="C65">
        <v>14457253.66</v>
      </c>
      <c r="D65" t="s">
        <v>54</v>
      </c>
      <c r="E65" t="s">
        <v>20</v>
      </c>
      <c r="F65">
        <v>4.0999999999999996</v>
      </c>
      <c r="G65" t="s">
        <v>169</v>
      </c>
      <c r="H65" t="s">
        <v>55</v>
      </c>
      <c r="I65" t="s">
        <v>21</v>
      </c>
    </row>
    <row r="66" spans="1:9">
      <c r="A66" t="s">
        <v>86</v>
      </c>
      <c r="B66">
        <v>2021</v>
      </c>
      <c r="C66">
        <v>15074561.33</v>
      </c>
      <c r="D66" t="s">
        <v>54</v>
      </c>
      <c r="E66" t="s">
        <v>20</v>
      </c>
      <c r="F66">
        <v>4.0999999999999996</v>
      </c>
      <c r="G66" t="s">
        <v>169</v>
      </c>
      <c r="H66" t="s">
        <v>55</v>
      </c>
      <c r="I66" t="s">
        <v>21</v>
      </c>
    </row>
    <row r="67" spans="1:9">
      <c r="A67" t="s">
        <v>170</v>
      </c>
      <c r="B67">
        <v>2022</v>
      </c>
      <c r="C67">
        <v>15826057</v>
      </c>
      <c r="D67" t="s">
        <v>54</v>
      </c>
      <c r="E67" t="s">
        <v>20</v>
      </c>
      <c r="F67">
        <v>4.0999999999999996</v>
      </c>
      <c r="G67" t="s">
        <v>169</v>
      </c>
      <c r="H67" t="s">
        <v>55</v>
      </c>
      <c r="I67" t="s">
        <v>21</v>
      </c>
    </row>
    <row r="68" spans="1:9">
      <c r="A68" t="s">
        <v>87</v>
      </c>
      <c r="B68">
        <v>1990</v>
      </c>
      <c r="C68">
        <v>3477916.6669999999</v>
      </c>
      <c r="D68" t="s">
        <v>3</v>
      </c>
      <c r="E68" t="s">
        <v>20</v>
      </c>
      <c r="F68">
        <v>4.0999999999999996</v>
      </c>
      <c r="G68" t="s">
        <v>171</v>
      </c>
      <c r="H68" t="s">
        <v>88</v>
      </c>
      <c r="I68" t="s">
        <v>21</v>
      </c>
    </row>
    <row r="69" spans="1:9">
      <c r="A69" t="s">
        <v>89</v>
      </c>
      <c r="B69">
        <v>1991</v>
      </c>
      <c r="C69">
        <v>3463875</v>
      </c>
      <c r="D69" t="s">
        <v>3</v>
      </c>
      <c r="E69" t="s">
        <v>20</v>
      </c>
      <c r="F69">
        <v>4.0999999999999996</v>
      </c>
      <c r="G69" t="s">
        <v>171</v>
      </c>
      <c r="H69" t="s">
        <v>88</v>
      </c>
      <c r="I69" t="s">
        <v>21</v>
      </c>
    </row>
    <row r="70" spans="1:9">
      <c r="A70" t="s">
        <v>90</v>
      </c>
      <c r="B70">
        <v>1992</v>
      </c>
      <c r="C70">
        <v>3461633.3330000001</v>
      </c>
      <c r="D70" t="s">
        <v>3</v>
      </c>
      <c r="E70" t="s">
        <v>20</v>
      </c>
      <c r="F70">
        <v>4.0999999999999996</v>
      </c>
      <c r="G70" t="s">
        <v>171</v>
      </c>
      <c r="H70" t="s">
        <v>88</v>
      </c>
      <c r="I70" t="s">
        <v>21</v>
      </c>
    </row>
    <row r="71" spans="1:9">
      <c r="A71" t="s">
        <v>91</v>
      </c>
      <c r="B71">
        <v>1993</v>
      </c>
      <c r="C71">
        <v>3552383.3330000001</v>
      </c>
      <c r="D71" t="s">
        <v>3</v>
      </c>
      <c r="E71" t="s">
        <v>20</v>
      </c>
      <c r="F71">
        <v>4.0999999999999996</v>
      </c>
      <c r="G71" t="s">
        <v>171</v>
      </c>
      <c r="H71" t="s">
        <v>88</v>
      </c>
      <c r="I71" t="s">
        <v>21</v>
      </c>
    </row>
    <row r="72" spans="1:9">
      <c r="A72" t="s">
        <v>92</v>
      </c>
      <c r="B72">
        <v>1994</v>
      </c>
      <c r="C72">
        <v>3698466.6669999999</v>
      </c>
      <c r="D72" t="s">
        <v>3</v>
      </c>
      <c r="E72" t="s">
        <v>20</v>
      </c>
      <c r="F72">
        <v>4.0999999999999996</v>
      </c>
      <c r="G72" t="s">
        <v>171</v>
      </c>
      <c r="H72" t="s">
        <v>88</v>
      </c>
      <c r="I72" t="s">
        <v>21</v>
      </c>
    </row>
    <row r="73" spans="1:9">
      <c r="A73" t="s">
        <v>93</v>
      </c>
      <c r="B73">
        <v>1995</v>
      </c>
      <c r="C73">
        <v>3833966.6669999999</v>
      </c>
      <c r="D73" t="s">
        <v>3</v>
      </c>
      <c r="E73" t="s">
        <v>20</v>
      </c>
      <c r="F73">
        <v>4.0999999999999996</v>
      </c>
      <c r="G73" t="s">
        <v>171</v>
      </c>
      <c r="H73" t="s">
        <v>88</v>
      </c>
      <c r="I73" t="s">
        <v>21</v>
      </c>
    </row>
    <row r="74" spans="1:9">
      <c r="A74" t="s">
        <v>94</v>
      </c>
      <c r="B74">
        <v>1996</v>
      </c>
      <c r="C74">
        <v>3930441.6669999999</v>
      </c>
      <c r="D74" t="s">
        <v>3</v>
      </c>
      <c r="E74" t="s">
        <v>20</v>
      </c>
      <c r="F74">
        <v>4.0999999999999996</v>
      </c>
      <c r="G74" t="s">
        <v>171</v>
      </c>
      <c r="H74" t="s">
        <v>88</v>
      </c>
      <c r="I74" t="s">
        <v>21</v>
      </c>
    </row>
    <row r="75" spans="1:9">
      <c r="A75" t="s">
        <v>95</v>
      </c>
      <c r="B75">
        <v>1997</v>
      </c>
      <c r="C75">
        <v>4020458.3330000001</v>
      </c>
      <c r="D75" t="s">
        <v>3</v>
      </c>
      <c r="E75" t="s">
        <v>20</v>
      </c>
      <c r="F75">
        <v>4.0999999999999996</v>
      </c>
      <c r="G75" t="s">
        <v>171</v>
      </c>
      <c r="H75" t="s">
        <v>88</v>
      </c>
      <c r="I75" t="s">
        <v>21</v>
      </c>
    </row>
    <row r="76" spans="1:9">
      <c r="A76" t="s">
        <v>96</v>
      </c>
      <c r="B76">
        <v>1998</v>
      </c>
      <c r="C76">
        <v>4160800</v>
      </c>
      <c r="D76" t="s">
        <v>3</v>
      </c>
      <c r="E76" t="s">
        <v>20</v>
      </c>
      <c r="F76">
        <v>4.0999999999999996</v>
      </c>
      <c r="G76" t="s">
        <v>171</v>
      </c>
      <c r="H76" t="s">
        <v>88</v>
      </c>
      <c r="I76" t="s">
        <v>21</v>
      </c>
    </row>
    <row r="77" spans="1:9">
      <c r="A77" t="s">
        <v>97</v>
      </c>
      <c r="B77">
        <v>1999</v>
      </c>
      <c r="C77">
        <v>4291941.6670000004</v>
      </c>
      <c r="D77" t="s">
        <v>3</v>
      </c>
      <c r="E77" t="s">
        <v>20</v>
      </c>
      <c r="F77">
        <v>4.0999999999999996</v>
      </c>
      <c r="G77" t="s">
        <v>171</v>
      </c>
      <c r="H77" t="s">
        <v>88</v>
      </c>
      <c r="I77" t="s">
        <v>21</v>
      </c>
    </row>
    <row r="78" spans="1:9">
      <c r="A78" t="s">
        <v>98</v>
      </c>
      <c r="B78">
        <v>2000</v>
      </c>
      <c r="C78">
        <v>4400675</v>
      </c>
      <c r="D78" t="s">
        <v>3</v>
      </c>
      <c r="E78" t="s">
        <v>20</v>
      </c>
      <c r="F78">
        <v>4.0999999999999996</v>
      </c>
      <c r="G78" t="s">
        <v>171</v>
      </c>
      <c r="H78" t="s">
        <v>88</v>
      </c>
      <c r="I78" t="s">
        <v>21</v>
      </c>
    </row>
    <row r="79" spans="1:9">
      <c r="A79" t="s">
        <v>99</v>
      </c>
      <c r="B79">
        <v>2001</v>
      </c>
      <c r="C79">
        <v>4361191.6670000004</v>
      </c>
      <c r="D79" t="s">
        <v>3</v>
      </c>
      <c r="E79" t="s">
        <v>20</v>
      </c>
      <c r="F79">
        <v>4.0999999999999996</v>
      </c>
      <c r="G79" t="s">
        <v>171</v>
      </c>
      <c r="H79" t="s">
        <v>88</v>
      </c>
      <c r="I79" t="s">
        <v>21</v>
      </c>
    </row>
    <row r="80" spans="1:9">
      <c r="A80" t="s">
        <v>100</v>
      </c>
      <c r="B80">
        <v>2002</v>
      </c>
      <c r="C80">
        <v>4211683.3329999996</v>
      </c>
      <c r="D80" t="s">
        <v>3</v>
      </c>
      <c r="E80" t="s">
        <v>20</v>
      </c>
      <c r="F80">
        <v>4.0999999999999996</v>
      </c>
      <c r="G80" t="s">
        <v>171</v>
      </c>
      <c r="H80" t="s">
        <v>88</v>
      </c>
      <c r="I80" t="s">
        <v>21</v>
      </c>
    </row>
    <row r="81" spans="1:9">
      <c r="A81" t="s">
        <v>101</v>
      </c>
      <c r="B81">
        <v>2003</v>
      </c>
      <c r="C81">
        <v>4172683.3330000001</v>
      </c>
      <c r="D81" t="s">
        <v>3</v>
      </c>
      <c r="E81" t="s">
        <v>20</v>
      </c>
      <c r="F81">
        <v>4.0999999999999996</v>
      </c>
      <c r="G81" t="s">
        <v>171</v>
      </c>
      <c r="H81" t="s">
        <v>88</v>
      </c>
      <c r="I81" t="s">
        <v>21</v>
      </c>
    </row>
    <row r="82" spans="1:9">
      <c r="A82" t="s">
        <v>102</v>
      </c>
      <c r="B82">
        <v>2004</v>
      </c>
      <c r="C82">
        <v>4235558.3329999996</v>
      </c>
      <c r="D82" t="s">
        <v>3</v>
      </c>
      <c r="E82" t="s">
        <v>20</v>
      </c>
      <c r="F82">
        <v>4.0999999999999996</v>
      </c>
      <c r="G82" t="s">
        <v>171</v>
      </c>
      <c r="H82" t="s">
        <v>88</v>
      </c>
      <c r="I82" t="s">
        <v>21</v>
      </c>
    </row>
    <row r="83" spans="1:9">
      <c r="A83" t="s">
        <v>103</v>
      </c>
      <c r="B83">
        <v>2005</v>
      </c>
      <c r="C83">
        <v>4347966.6670000004</v>
      </c>
      <c r="D83" t="s">
        <v>3</v>
      </c>
      <c r="E83" t="s">
        <v>20</v>
      </c>
      <c r="F83">
        <v>4.0999999999999996</v>
      </c>
      <c r="G83" t="s">
        <v>171</v>
      </c>
      <c r="H83" t="s">
        <v>88</v>
      </c>
      <c r="I83" t="s">
        <v>21</v>
      </c>
    </row>
    <row r="84" spans="1:9">
      <c r="A84" t="s">
        <v>104</v>
      </c>
      <c r="B84">
        <v>2006</v>
      </c>
      <c r="C84">
        <v>4456966.6670000004</v>
      </c>
      <c r="D84" t="s">
        <v>3</v>
      </c>
      <c r="E84" t="s">
        <v>20</v>
      </c>
      <c r="F84">
        <v>4.0999999999999996</v>
      </c>
      <c r="G84" t="s">
        <v>171</v>
      </c>
      <c r="H84" t="s">
        <v>88</v>
      </c>
      <c r="I84" t="s">
        <v>21</v>
      </c>
    </row>
    <row r="85" spans="1:9">
      <c r="A85" t="s">
        <v>105</v>
      </c>
      <c r="B85">
        <v>2007</v>
      </c>
      <c r="C85">
        <v>4528033.3329999996</v>
      </c>
      <c r="D85" t="s">
        <v>3</v>
      </c>
      <c r="E85" t="s">
        <v>20</v>
      </c>
      <c r="F85">
        <v>4.0999999999999996</v>
      </c>
      <c r="G85" t="s">
        <v>171</v>
      </c>
      <c r="H85" t="s">
        <v>88</v>
      </c>
      <c r="I85" t="s">
        <v>21</v>
      </c>
    </row>
    <row r="86" spans="1:9">
      <c r="A86" t="s">
        <v>106</v>
      </c>
      <c r="B86">
        <v>2008</v>
      </c>
      <c r="C86">
        <v>4495875</v>
      </c>
      <c r="D86" t="s">
        <v>3</v>
      </c>
      <c r="E86" t="s">
        <v>20</v>
      </c>
      <c r="F86">
        <v>4.0999999999999996</v>
      </c>
      <c r="G86" t="s">
        <v>171</v>
      </c>
      <c r="H86" t="s">
        <v>88</v>
      </c>
      <c r="I86" t="s">
        <v>21</v>
      </c>
    </row>
    <row r="87" spans="1:9">
      <c r="A87" t="s">
        <v>107</v>
      </c>
      <c r="B87">
        <v>2009</v>
      </c>
      <c r="C87">
        <v>4224783.3329999996</v>
      </c>
      <c r="D87" t="s">
        <v>3</v>
      </c>
      <c r="E87" t="s">
        <v>20</v>
      </c>
      <c r="F87">
        <v>4.0999999999999996</v>
      </c>
      <c r="G87" t="s">
        <v>171</v>
      </c>
      <c r="H87" t="s">
        <v>88</v>
      </c>
      <c r="I87" t="s">
        <v>21</v>
      </c>
    </row>
    <row r="88" spans="1:9">
      <c r="A88" t="s">
        <v>108</v>
      </c>
      <c r="B88">
        <v>2010</v>
      </c>
      <c r="C88">
        <v>4179200</v>
      </c>
      <c r="D88" t="s">
        <v>3</v>
      </c>
      <c r="E88" t="s">
        <v>20</v>
      </c>
      <c r="F88">
        <v>4.0999999999999996</v>
      </c>
      <c r="G88" t="s">
        <v>171</v>
      </c>
      <c r="H88" t="s">
        <v>88</v>
      </c>
      <c r="I88" t="s">
        <v>21</v>
      </c>
    </row>
    <row r="89" spans="1:9">
      <c r="A89" t="s">
        <v>109</v>
      </c>
      <c r="B89">
        <v>2011</v>
      </c>
      <c r="C89">
        <v>4289275</v>
      </c>
      <c r="D89" t="s">
        <v>3</v>
      </c>
      <c r="E89" t="s">
        <v>20</v>
      </c>
      <c r="F89">
        <v>4.0999999999999996</v>
      </c>
      <c r="G89" t="s">
        <v>171</v>
      </c>
      <c r="H89" t="s">
        <v>88</v>
      </c>
      <c r="I89" t="s">
        <v>21</v>
      </c>
    </row>
    <row r="90" spans="1:9">
      <c r="A90" t="s">
        <v>110</v>
      </c>
      <c r="B90">
        <v>2012</v>
      </c>
      <c r="C90">
        <v>4403658.3329999996</v>
      </c>
      <c r="D90" t="s">
        <v>3</v>
      </c>
      <c r="E90" t="s">
        <v>20</v>
      </c>
      <c r="F90">
        <v>4.0999999999999996</v>
      </c>
      <c r="G90" t="s">
        <v>171</v>
      </c>
      <c r="H90" t="s">
        <v>88</v>
      </c>
      <c r="I90" t="s">
        <v>21</v>
      </c>
    </row>
    <row r="91" spans="1:9">
      <c r="A91" t="s">
        <v>111</v>
      </c>
      <c r="B91">
        <v>2013</v>
      </c>
      <c r="C91">
        <v>4485966.6670000004</v>
      </c>
      <c r="D91" t="s">
        <v>3</v>
      </c>
      <c r="E91" t="s">
        <v>20</v>
      </c>
      <c r="F91">
        <v>4.0999999999999996</v>
      </c>
      <c r="G91" t="s">
        <v>171</v>
      </c>
      <c r="H91" t="s">
        <v>88</v>
      </c>
      <c r="I91" t="s">
        <v>21</v>
      </c>
    </row>
    <row r="92" spans="1:9">
      <c r="A92" t="s">
        <v>112</v>
      </c>
      <c r="B92">
        <v>2014</v>
      </c>
      <c r="C92">
        <v>4648566.6670000004</v>
      </c>
      <c r="D92" t="s">
        <v>3</v>
      </c>
      <c r="E92" t="s">
        <v>20</v>
      </c>
      <c r="F92">
        <v>4.0999999999999996</v>
      </c>
      <c r="G92" t="s">
        <v>171</v>
      </c>
      <c r="H92" t="s">
        <v>88</v>
      </c>
      <c r="I92" t="s">
        <v>21</v>
      </c>
    </row>
    <row r="93" spans="1:9">
      <c r="A93" t="s">
        <v>113</v>
      </c>
      <c r="B93">
        <v>2015</v>
      </c>
      <c r="C93">
        <v>4858575</v>
      </c>
      <c r="D93" t="s">
        <v>3</v>
      </c>
      <c r="E93" t="s">
        <v>20</v>
      </c>
      <c r="F93">
        <v>4.0999999999999996</v>
      </c>
      <c r="G93" t="s">
        <v>171</v>
      </c>
      <c r="H93" t="s">
        <v>88</v>
      </c>
      <c r="I93" t="s">
        <v>21</v>
      </c>
    </row>
    <row r="94" spans="1:9">
      <c r="A94" t="s">
        <v>114</v>
      </c>
      <c r="B94">
        <v>2016</v>
      </c>
      <c r="C94">
        <v>5003516.6670000004</v>
      </c>
      <c r="D94" t="s">
        <v>3</v>
      </c>
      <c r="E94" t="s">
        <v>20</v>
      </c>
      <c r="F94">
        <v>4.0999999999999996</v>
      </c>
      <c r="G94" t="s">
        <v>171</v>
      </c>
      <c r="H94" t="s">
        <v>88</v>
      </c>
      <c r="I94" t="s">
        <v>21</v>
      </c>
    </row>
    <row r="95" spans="1:9">
      <c r="A95" t="s">
        <v>115</v>
      </c>
      <c r="B95">
        <v>2017</v>
      </c>
      <c r="C95">
        <v>5178175</v>
      </c>
      <c r="D95" t="s">
        <v>3</v>
      </c>
      <c r="E95" t="s">
        <v>20</v>
      </c>
      <c r="F95">
        <v>4.0999999999999996</v>
      </c>
      <c r="G95" t="s">
        <v>171</v>
      </c>
      <c r="H95" t="s">
        <v>88</v>
      </c>
      <c r="I95" t="s">
        <v>21</v>
      </c>
    </row>
    <row r="96" spans="1:9">
      <c r="A96" t="s">
        <v>116</v>
      </c>
      <c r="B96">
        <v>2018</v>
      </c>
      <c r="C96">
        <v>5426416.6670000004</v>
      </c>
      <c r="D96" t="s">
        <v>3</v>
      </c>
      <c r="E96" t="s">
        <v>20</v>
      </c>
      <c r="F96">
        <v>4.0999999999999996</v>
      </c>
      <c r="G96" t="s">
        <v>171</v>
      </c>
      <c r="H96" t="s">
        <v>88</v>
      </c>
      <c r="I96" t="s">
        <v>21</v>
      </c>
    </row>
    <row r="97" spans="1:9">
      <c r="A97" t="s">
        <v>117</v>
      </c>
      <c r="B97">
        <v>2019</v>
      </c>
      <c r="C97">
        <v>5664850</v>
      </c>
      <c r="D97" t="s">
        <v>3</v>
      </c>
      <c r="E97" t="s">
        <v>20</v>
      </c>
      <c r="F97">
        <v>4.0999999999999996</v>
      </c>
      <c r="G97" t="s">
        <v>171</v>
      </c>
      <c r="H97" t="s">
        <v>88</v>
      </c>
      <c r="I97" t="s">
        <v>21</v>
      </c>
    </row>
    <row r="98" spans="1:9">
      <c r="A98" t="s">
        <v>118</v>
      </c>
      <c r="B98">
        <v>2020</v>
      </c>
      <c r="C98">
        <v>5639558.3329999996</v>
      </c>
      <c r="D98" t="s">
        <v>3</v>
      </c>
      <c r="E98" t="s">
        <v>20</v>
      </c>
      <c r="F98">
        <v>4.0999999999999996</v>
      </c>
      <c r="G98" t="s">
        <v>171</v>
      </c>
      <c r="H98" t="s">
        <v>88</v>
      </c>
      <c r="I98" t="s">
        <v>21</v>
      </c>
    </row>
    <row r="99" spans="1:9">
      <c r="A99" t="s">
        <v>119</v>
      </c>
      <c r="B99">
        <v>2021</v>
      </c>
      <c r="C99">
        <v>6145133.3329999996</v>
      </c>
      <c r="D99" t="s">
        <v>3</v>
      </c>
      <c r="E99" t="s">
        <v>20</v>
      </c>
      <c r="F99">
        <v>4.0999999999999996</v>
      </c>
      <c r="G99" t="s">
        <v>171</v>
      </c>
      <c r="H99" t="s">
        <v>88</v>
      </c>
      <c r="I99" t="s">
        <v>21</v>
      </c>
    </row>
    <row r="100" spans="1:9">
      <c r="A100" t="s">
        <v>172</v>
      </c>
      <c r="B100">
        <v>2022</v>
      </c>
      <c r="C100">
        <v>6651075</v>
      </c>
      <c r="D100" t="s">
        <v>3</v>
      </c>
      <c r="E100" t="s">
        <v>20</v>
      </c>
      <c r="F100">
        <v>4.0999999999999996</v>
      </c>
      <c r="G100" t="s">
        <v>171</v>
      </c>
      <c r="H100" t="s">
        <v>88</v>
      </c>
      <c r="I100" t="s">
        <v>21</v>
      </c>
    </row>
    <row r="101" spans="1:9">
      <c r="A101" t="s">
        <v>120</v>
      </c>
      <c r="B101">
        <v>1990</v>
      </c>
      <c r="C101">
        <v>9067018.9790000003</v>
      </c>
      <c r="D101" t="s">
        <v>4</v>
      </c>
      <c r="E101" t="s">
        <v>20</v>
      </c>
      <c r="F101">
        <v>4.0999999999999996</v>
      </c>
      <c r="G101" t="s">
        <v>169</v>
      </c>
      <c r="H101" t="s">
        <v>121</v>
      </c>
      <c r="I101" t="s">
        <v>21</v>
      </c>
    </row>
    <row r="102" spans="1:9">
      <c r="A102" t="s">
        <v>122</v>
      </c>
      <c r="B102">
        <v>1991</v>
      </c>
      <c r="C102">
        <v>8763531.6830000002</v>
      </c>
      <c r="D102" t="s">
        <v>4</v>
      </c>
      <c r="E102" t="s">
        <v>20</v>
      </c>
      <c r="F102">
        <v>4.0999999999999996</v>
      </c>
      <c r="G102" t="s">
        <v>169</v>
      </c>
      <c r="H102" t="s">
        <v>121</v>
      </c>
      <c r="I102" t="s">
        <v>21</v>
      </c>
    </row>
    <row r="103" spans="1:9">
      <c r="A103" t="s">
        <v>123</v>
      </c>
      <c r="B103">
        <v>1992</v>
      </c>
      <c r="C103">
        <v>8619037.0319999997</v>
      </c>
      <c r="D103" t="s">
        <v>4</v>
      </c>
      <c r="E103" t="s">
        <v>20</v>
      </c>
      <c r="F103">
        <v>4.0999999999999996</v>
      </c>
      <c r="G103" t="s">
        <v>169</v>
      </c>
      <c r="H103" t="s">
        <v>121</v>
      </c>
      <c r="I103" t="s">
        <v>21</v>
      </c>
    </row>
    <row r="104" spans="1:9">
      <c r="A104" t="s">
        <v>124</v>
      </c>
      <c r="B104">
        <v>1993</v>
      </c>
      <c r="C104">
        <v>8640149.3230000008</v>
      </c>
      <c r="D104" t="s">
        <v>4</v>
      </c>
      <c r="E104" t="s">
        <v>20</v>
      </c>
      <c r="F104">
        <v>4.0999999999999996</v>
      </c>
      <c r="G104" t="s">
        <v>169</v>
      </c>
      <c r="H104" t="s">
        <v>121</v>
      </c>
      <c r="I104" t="s">
        <v>21</v>
      </c>
    </row>
    <row r="105" spans="1:9">
      <c r="A105" t="s">
        <v>125</v>
      </c>
      <c r="B105">
        <v>1994</v>
      </c>
      <c r="C105">
        <v>8866895.3279999997</v>
      </c>
      <c r="D105" t="s">
        <v>4</v>
      </c>
      <c r="E105" t="s">
        <v>20</v>
      </c>
      <c r="F105">
        <v>4.0999999999999996</v>
      </c>
      <c r="G105" t="s">
        <v>169</v>
      </c>
      <c r="H105" t="s">
        <v>121</v>
      </c>
      <c r="I105" t="s">
        <v>21</v>
      </c>
    </row>
    <row r="106" spans="1:9">
      <c r="A106" t="s">
        <v>126</v>
      </c>
      <c r="B106">
        <v>1995</v>
      </c>
      <c r="C106">
        <v>9089627.6530000009</v>
      </c>
      <c r="D106" t="s">
        <v>4</v>
      </c>
      <c r="E106" t="s">
        <v>20</v>
      </c>
      <c r="F106">
        <v>4.0999999999999996</v>
      </c>
      <c r="G106" t="s">
        <v>169</v>
      </c>
      <c r="H106" t="s">
        <v>121</v>
      </c>
      <c r="I106" t="s">
        <v>21</v>
      </c>
    </row>
    <row r="107" spans="1:9">
      <c r="A107" t="s">
        <v>127</v>
      </c>
      <c r="B107">
        <v>1996</v>
      </c>
      <c r="C107">
        <v>8478101.6659999993</v>
      </c>
      <c r="D107" t="s">
        <v>4</v>
      </c>
      <c r="E107" t="s">
        <v>20</v>
      </c>
      <c r="F107">
        <v>4.0999999999999996</v>
      </c>
      <c r="G107" t="s">
        <v>169</v>
      </c>
      <c r="H107" t="s">
        <v>121</v>
      </c>
      <c r="I107" t="s">
        <v>21</v>
      </c>
    </row>
    <row r="108" spans="1:9">
      <c r="A108" t="s">
        <v>128</v>
      </c>
      <c r="B108">
        <v>1997</v>
      </c>
      <c r="C108">
        <v>9414607.9879999999</v>
      </c>
      <c r="D108" t="s">
        <v>4</v>
      </c>
      <c r="E108" t="s">
        <v>20</v>
      </c>
      <c r="F108">
        <v>4.0999999999999996</v>
      </c>
      <c r="G108" t="s">
        <v>169</v>
      </c>
      <c r="H108" t="s">
        <v>121</v>
      </c>
      <c r="I108" t="s">
        <v>21</v>
      </c>
    </row>
    <row r="109" spans="1:9">
      <c r="A109" t="s">
        <v>129</v>
      </c>
      <c r="B109">
        <v>1998</v>
      </c>
      <c r="C109">
        <v>9531135.3369999994</v>
      </c>
      <c r="D109" t="s">
        <v>4</v>
      </c>
      <c r="E109" t="s">
        <v>20</v>
      </c>
      <c r="F109">
        <v>4.0999999999999996</v>
      </c>
      <c r="G109" t="s">
        <v>169</v>
      </c>
      <c r="H109" t="s">
        <v>121</v>
      </c>
      <c r="I109" t="s">
        <v>21</v>
      </c>
    </row>
    <row r="110" spans="1:9">
      <c r="A110" t="s">
        <v>130</v>
      </c>
      <c r="B110">
        <v>1999</v>
      </c>
      <c r="C110">
        <v>9684306.648</v>
      </c>
      <c r="D110" t="s">
        <v>4</v>
      </c>
      <c r="E110" t="s">
        <v>20</v>
      </c>
      <c r="F110">
        <v>4.0999999999999996</v>
      </c>
      <c r="G110" t="s">
        <v>169</v>
      </c>
      <c r="H110" t="s">
        <v>121</v>
      </c>
      <c r="I110" t="s">
        <v>21</v>
      </c>
    </row>
    <row r="111" spans="1:9">
      <c r="A111" t="s">
        <v>131</v>
      </c>
      <c r="B111">
        <v>2000</v>
      </c>
      <c r="C111">
        <v>9708824.6940000001</v>
      </c>
      <c r="D111" t="s">
        <v>4</v>
      </c>
      <c r="E111" t="s">
        <v>20</v>
      </c>
      <c r="F111">
        <v>4.0999999999999996</v>
      </c>
      <c r="G111" t="s">
        <v>169</v>
      </c>
      <c r="H111" t="s">
        <v>121</v>
      </c>
      <c r="I111" t="s">
        <v>21</v>
      </c>
    </row>
    <row r="112" spans="1:9">
      <c r="A112" t="s">
        <v>132</v>
      </c>
      <c r="B112">
        <v>2001</v>
      </c>
      <c r="C112">
        <v>9581436.3320000004</v>
      </c>
      <c r="D112" t="s">
        <v>4</v>
      </c>
      <c r="E112" t="s">
        <v>20</v>
      </c>
      <c r="F112">
        <v>4.0999999999999996</v>
      </c>
      <c r="G112" t="s">
        <v>169</v>
      </c>
      <c r="H112" t="s">
        <v>121</v>
      </c>
      <c r="I112" t="s">
        <v>21</v>
      </c>
    </row>
    <row r="113" spans="1:9">
      <c r="A113" t="s">
        <v>133</v>
      </c>
      <c r="B113">
        <v>2002</v>
      </c>
      <c r="C113">
        <v>9377611.9959999993</v>
      </c>
      <c r="D113" t="s">
        <v>4</v>
      </c>
      <c r="E113" t="s">
        <v>20</v>
      </c>
      <c r="F113">
        <v>4.0999999999999996</v>
      </c>
      <c r="G113" t="s">
        <v>169</v>
      </c>
      <c r="H113" t="s">
        <v>121</v>
      </c>
      <c r="I113" t="s">
        <v>21</v>
      </c>
    </row>
    <row r="114" spans="1:9">
      <c r="A114" t="s">
        <v>134</v>
      </c>
      <c r="B114">
        <v>2003</v>
      </c>
      <c r="C114">
        <v>9232004.9920000006</v>
      </c>
      <c r="D114" t="s">
        <v>4</v>
      </c>
      <c r="E114" t="s">
        <v>20</v>
      </c>
      <c r="F114">
        <v>4.0999999999999996</v>
      </c>
      <c r="G114" t="s">
        <v>169</v>
      </c>
      <c r="H114" t="s">
        <v>121</v>
      </c>
      <c r="I114" t="s">
        <v>21</v>
      </c>
    </row>
    <row r="115" spans="1:9">
      <c r="A115" t="s">
        <v>135</v>
      </c>
      <c r="B115">
        <v>2004</v>
      </c>
      <c r="C115">
        <v>9199420.9790000003</v>
      </c>
      <c r="D115" t="s">
        <v>4</v>
      </c>
      <c r="E115" t="s">
        <v>20</v>
      </c>
      <c r="F115">
        <v>4.0999999999999996</v>
      </c>
      <c r="G115" t="s">
        <v>169</v>
      </c>
      <c r="H115" t="s">
        <v>121</v>
      </c>
      <c r="I115" t="s">
        <v>21</v>
      </c>
    </row>
    <row r="116" spans="1:9">
      <c r="A116" t="s">
        <v>136</v>
      </c>
      <c r="B116">
        <v>2005</v>
      </c>
      <c r="C116">
        <v>9218188.3279999997</v>
      </c>
      <c r="D116" t="s">
        <v>4</v>
      </c>
      <c r="E116" t="s">
        <v>20</v>
      </c>
      <c r="F116">
        <v>4.0999999999999996</v>
      </c>
      <c r="G116" t="s">
        <v>169</v>
      </c>
      <c r="H116" t="s">
        <v>121</v>
      </c>
      <c r="I116" t="s">
        <v>21</v>
      </c>
    </row>
    <row r="117" spans="1:9">
      <c r="A117" t="s">
        <v>137</v>
      </c>
      <c r="B117">
        <v>2006</v>
      </c>
      <c r="C117">
        <v>9199201.659</v>
      </c>
      <c r="D117" t="s">
        <v>4</v>
      </c>
      <c r="E117" t="s">
        <v>20</v>
      </c>
      <c r="F117">
        <v>4.0999999999999996</v>
      </c>
      <c r="G117" t="s">
        <v>169</v>
      </c>
      <c r="H117" t="s">
        <v>121</v>
      </c>
      <c r="I117" t="s">
        <v>21</v>
      </c>
    </row>
    <row r="118" spans="1:9">
      <c r="A118" t="s">
        <v>138</v>
      </c>
      <c r="B118">
        <v>2007</v>
      </c>
      <c r="C118">
        <v>9144434.3499999996</v>
      </c>
      <c r="D118" t="s">
        <v>4</v>
      </c>
      <c r="E118" t="s">
        <v>20</v>
      </c>
      <c r="F118">
        <v>4.0999999999999996</v>
      </c>
      <c r="G118" t="s">
        <v>169</v>
      </c>
      <c r="H118" t="s">
        <v>121</v>
      </c>
      <c r="I118" t="s">
        <v>21</v>
      </c>
    </row>
    <row r="119" spans="1:9">
      <c r="A119" t="s">
        <v>139</v>
      </c>
      <c r="B119">
        <v>2008</v>
      </c>
      <c r="C119">
        <v>8867142.0040000007</v>
      </c>
      <c r="D119" t="s">
        <v>4</v>
      </c>
      <c r="E119" t="s">
        <v>20</v>
      </c>
      <c r="F119">
        <v>4.0999999999999996</v>
      </c>
      <c r="G119" t="s">
        <v>169</v>
      </c>
      <c r="H119" t="s">
        <v>121</v>
      </c>
      <c r="I119" t="s">
        <v>21</v>
      </c>
    </row>
    <row r="120" spans="1:9">
      <c r="A120" t="s">
        <v>140</v>
      </c>
      <c r="B120">
        <v>2009</v>
      </c>
      <c r="C120">
        <v>8164955.6500000004</v>
      </c>
      <c r="D120" t="s">
        <v>4</v>
      </c>
      <c r="E120" t="s">
        <v>20</v>
      </c>
      <c r="F120">
        <v>4.0999999999999996</v>
      </c>
      <c r="G120" t="s">
        <v>169</v>
      </c>
      <c r="H120" t="s">
        <v>121</v>
      </c>
      <c r="I120" t="s">
        <v>21</v>
      </c>
    </row>
    <row r="121" spans="1:9">
      <c r="A121" t="s">
        <v>141</v>
      </c>
      <c r="B121">
        <v>2010</v>
      </c>
      <c r="C121">
        <v>8031762.6519999998</v>
      </c>
      <c r="D121" t="s">
        <v>4</v>
      </c>
      <c r="E121" t="s">
        <v>20</v>
      </c>
      <c r="F121">
        <v>4.0999999999999996</v>
      </c>
      <c r="G121" t="s">
        <v>169</v>
      </c>
      <c r="H121" t="s">
        <v>121</v>
      </c>
      <c r="I121" t="s">
        <v>21</v>
      </c>
    </row>
    <row r="122" spans="1:9">
      <c r="A122" t="s">
        <v>142</v>
      </c>
      <c r="B122">
        <v>2011</v>
      </c>
      <c r="C122">
        <v>8139871.3190000001</v>
      </c>
      <c r="D122" t="s">
        <v>4</v>
      </c>
      <c r="E122" t="s">
        <v>20</v>
      </c>
      <c r="F122">
        <v>4.0999999999999996</v>
      </c>
      <c r="G122" t="s">
        <v>169</v>
      </c>
      <c r="H122" t="s">
        <v>121</v>
      </c>
      <c r="I122" t="s">
        <v>21</v>
      </c>
    </row>
    <row r="123" spans="1:9">
      <c r="A123" t="s">
        <v>143</v>
      </c>
      <c r="B123">
        <v>2012</v>
      </c>
      <c r="C123">
        <v>8340464.9979999997</v>
      </c>
      <c r="D123" t="s">
        <v>4</v>
      </c>
      <c r="E123" t="s">
        <v>20</v>
      </c>
      <c r="F123">
        <v>4.0999999999999996</v>
      </c>
      <c r="G123" t="s">
        <v>169</v>
      </c>
      <c r="H123" t="s">
        <v>121</v>
      </c>
      <c r="I123" t="s">
        <v>21</v>
      </c>
    </row>
    <row r="124" spans="1:9">
      <c r="A124" t="s">
        <v>144</v>
      </c>
      <c r="B124">
        <v>2013</v>
      </c>
      <c r="C124">
        <v>8428550.0150000006</v>
      </c>
      <c r="D124" t="s">
        <v>4</v>
      </c>
      <c r="E124" t="s">
        <v>20</v>
      </c>
      <c r="F124">
        <v>4.0999999999999996</v>
      </c>
      <c r="G124" t="s">
        <v>169</v>
      </c>
      <c r="H124" t="s">
        <v>121</v>
      </c>
      <c r="I124" t="s">
        <v>21</v>
      </c>
    </row>
    <row r="125" spans="1:9">
      <c r="A125" t="s">
        <v>145</v>
      </c>
      <c r="B125">
        <v>2014</v>
      </c>
      <c r="C125">
        <v>8618830.9719999991</v>
      </c>
      <c r="D125" t="s">
        <v>4</v>
      </c>
      <c r="E125" t="s">
        <v>20</v>
      </c>
      <c r="F125">
        <v>4.0999999999999996</v>
      </c>
      <c r="G125" t="s">
        <v>169</v>
      </c>
      <c r="H125" t="s">
        <v>121</v>
      </c>
      <c r="I125" t="s">
        <v>21</v>
      </c>
    </row>
    <row r="126" spans="1:9">
      <c r="A126" t="s">
        <v>146</v>
      </c>
      <c r="B126">
        <v>2015</v>
      </c>
      <c r="C126">
        <v>8844243.3100000005</v>
      </c>
      <c r="D126" t="s">
        <v>4</v>
      </c>
      <c r="E126" t="s">
        <v>20</v>
      </c>
      <c r="F126">
        <v>4.0999999999999996</v>
      </c>
      <c r="G126" t="s">
        <v>169</v>
      </c>
      <c r="H126" t="s">
        <v>121</v>
      </c>
      <c r="I126" t="s">
        <v>21</v>
      </c>
    </row>
    <row r="127" spans="1:9">
      <c r="A127" t="s">
        <v>147</v>
      </c>
      <c r="B127">
        <v>2016</v>
      </c>
      <c r="C127">
        <v>9007575.659</v>
      </c>
      <c r="D127" t="s">
        <v>4</v>
      </c>
      <c r="E127" t="s">
        <v>20</v>
      </c>
      <c r="F127">
        <v>4.0999999999999996</v>
      </c>
      <c r="G127" t="s">
        <v>169</v>
      </c>
      <c r="H127" t="s">
        <v>121</v>
      </c>
      <c r="I127" t="s">
        <v>21</v>
      </c>
    </row>
    <row r="128" spans="1:9">
      <c r="A128" t="s">
        <v>148</v>
      </c>
      <c r="B128">
        <v>2017</v>
      </c>
      <c r="C128">
        <v>9110790.9959999993</v>
      </c>
      <c r="D128" t="s">
        <v>4</v>
      </c>
      <c r="E128" t="s">
        <v>20</v>
      </c>
      <c r="F128">
        <v>4.0999999999999996</v>
      </c>
      <c r="G128" t="s">
        <v>169</v>
      </c>
      <c r="H128" t="s">
        <v>121</v>
      </c>
      <c r="I128" t="s">
        <v>21</v>
      </c>
    </row>
    <row r="129" spans="1:9">
      <c r="A129" t="s">
        <v>149</v>
      </c>
      <c r="B129">
        <v>2018</v>
      </c>
      <c r="C129">
        <v>9234830.6659999993</v>
      </c>
      <c r="D129" t="s">
        <v>4</v>
      </c>
      <c r="E129" t="s">
        <v>20</v>
      </c>
      <c r="F129">
        <v>4.0999999999999996</v>
      </c>
      <c r="G129" t="s">
        <v>169</v>
      </c>
      <c r="H129" t="s">
        <v>121</v>
      </c>
      <c r="I129" t="s">
        <v>21</v>
      </c>
    </row>
    <row r="130" spans="1:9">
      <c r="A130" t="s">
        <v>150</v>
      </c>
      <c r="B130">
        <v>2019</v>
      </c>
      <c r="C130">
        <v>9345635.0010000002</v>
      </c>
      <c r="D130" t="s">
        <v>4</v>
      </c>
      <c r="E130" t="s">
        <v>20</v>
      </c>
      <c r="F130">
        <v>4.0999999999999996</v>
      </c>
      <c r="G130" t="s">
        <v>169</v>
      </c>
      <c r="H130" t="s">
        <v>121</v>
      </c>
      <c r="I130" t="s">
        <v>21</v>
      </c>
    </row>
    <row r="131" spans="1:9">
      <c r="A131" t="s">
        <v>151</v>
      </c>
      <c r="B131">
        <v>2020</v>
      </c>
      <c r="C131">
        <v>8817695.3320000004</v>
      </c>
      <c r="D131" t="s">
        <v>4</v>
      </c>
      <c r="E131" t="s">
        <v>20</v>
      </c>
      <c r="F131">
        <v>4.0999999999999996</v>
      </c>
      <c r="G131" t="s">
        <v>169</v>
      </c>
      <c r="H131" t="s">
        <v>121</v>
      </c>
      <c r="I131" t="s">
        <v>21</v>
      </c>
    </row>
    <row r="132" spans="1:9">
      <c r="A132" t="s">
        <v>152</v>
      </c>
      <c r="B132">
        <v>2021</v>
      </c>
      <c r="C132">
        <v>8929428</v>
      </c>
      <c r="D132" t="s">
        <v>4</v>
      </c>
      <c r="E132" t="s">
        <v>20</v>
      </c>
      <c r="F132">
        <v>4.0999999999999996</v>
      </c>
      <c r="G132" t="s">
        <v>169</v>
      </c>
      <c r="H132" t="s">
        <v>121</v>
      </c>
      <c r="I132" t="s">
        <v>21</v>
      </c>
    </row>
    <row r="133" spans="1:9">
      <c r="A133" t="s">
        <v>173</v>
      </c>
      <c r="B133">
        <v>2022</v>
      </c>
      <c r="C133">
        <v>9174982</v>
      </c>
      <c r="D133" t="s">
        <v>4</v>
      </c>
      <c r="E133" t="s">
        <v>20</v>
      </c>
      <c r="F133">
        <v>4.0999999999999996</v>
      </c>
      <c r="G133" t="s">
        <v>169</v>
      </c>
      <c r="H133" t="s">
        <v>121</v>
      </c>
      <c r="I133" t="s">
        <v>21</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55CF2-A58A-4F14-827D-1F72D04B06EC}">
  <dimension ref="A1:D15"/>
  <sheetViews>
    <sheetView workbookViewId="0">
      <selection activeCell="B2" sqref="B2"/>
    </sheetView>
  </sheetViews>
  <sheetFormatPr baseColWidth="10" defaultColWidth="8.83203125" defaultRowHeight="15"/>
  <cols>
    <col min="1" max="1" width="15.83203125" bestFit="1" customWidth="1"/>
    <col min="2" max="2" width="17.6640625" customWidth="1"/>
    <col min="3" max="3" width="16" customWidth="1"/>
  </cols>
  <sheetData>
    <row r="1" spans="1:4">
      <c r="A1" s="10" t="s">
        <v>153</v>
      </c>
      <c r="B1" s="11" t="s">
        <v>166</v>
      </c>
    </row>
    <row r="2" spans="1:4">
      <c r="A2" s="10" t="s">
        <v>154</v>
      </c>
      <c r="B2" t="s">
        <v>162</v>
      </c>
    </row>
    <row r="3" spans="1:4">
      <c r="A3" s="10" t="s">
        <v>155</v>
      </c>
      <c r="B3" s="12">
        <f ca="1">TODAY()</f>
        <v>45293</v>
      </c>
    </row>
    <row r="4" spans="1:4">
      <c r="A4" s="10" t="s">
        <v>156</v>
      </c>
      <c r="B4">
        <f>MIN(Query!B:B)</f>
        <v>1990</v>
      </c>
    </row>
    <row r="5" spans="1:4">
      <c r="A5" s="10" t="s">
        <v>157</v>
      </c>
      <c r="B5">
        <f>IF((B6-10)&lt;B4,B4,B6-10)</f>
        <v>2012</v>
      </c>
      <c r="C5" t="s">
        <v>158</v>
      </c>
      <c r="D5" t="s">
        <v>159</v>
      </c>
    </row>
    <row r="6" spans="1:4">
      <c r="A6" s="10" t="s">
        <v>160</v>
      </c>
      <c r="B6">
        <f>MAX(Query!B:B)</f>
        <v>2022</v>
      </c>
    </row>
    <row r="7" spans="1:4">
      <c r="A7" s="10" t="s">
        <v>161</v>
      </c>
      <c r="B7">
        <f>MIN(Query!F:F)</f>
        <v>4.0999999999999996</v>
      </c>
    </row>
    <row r="9" spans="1:4">
      <c r="A9" s="10" t="s">
        <v>164</v>
      </c>
      <c r="B9">
        <v>16</v>
      </c>
      <c r="D9" s="10"/>
    </row>
    <row r="11" spans="1:4">
      <c r="A11" s="16" t="s">
        <v>165</v>
      </c>
    </row>
    <row r="14" spans="1:4">
      <c r="A14">
        <v>1</v>
      </c>
      <c r="B14">
        <v>2</v>
      </c>
      <c r="C14">
        <v>3</v>
      </c>
    </row>
    <row r="15" spans="1:4" ht="64">
      <c r="A15" s="1" t="s">
        <v>1</v>
      </c>
      <c r="B15" s="1" t="s">
        <v>2</v>
      </c>
      <c r="C15" s="1" t="s">
        <v>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H529"/>
  <sheetViews>
    <sheetView topLeftCell="A116" workbookViewId="0">
      <selection activeCell="F2" sqref="F2:F133"/>
    </sheetView>
  </sheetViews>
  <sheetFormatPr baseColWidth="10" defaultColWidth="8.83203125" defaultRowHeight="15"/>
  <cols>
    <col min="1" max="1" width="11" customWidth="1"/>
    <col min="2" max="2" width="11.1640625" customWidth="1"/>
    <col min="5" max="5" width="10" customWidth="1"/>
    <col min="6" max="6" width="9.5" bestFit="1" customWidth="1"/>
  </cols>
  <sheetData>
    <row r="1" spans="1:8">
      <c r="A1" t="s">
        <v>7</v>
      </c>
      <c r="B1" t="s">
        <v>8</v>
      </c>
      <c r="E1" t="s">
        <v>7</v>
      </c>
      <c r="F1" t="s">
        <v>163</v>
      </c>
    </row>
    <row r="2" spans="1:8">
      <c r="A2" s="12">
        <v>32874</v>
      </c>
      <c r="B2">
        <v>1</v>
      </c>
      <c r="E2" s="12">
        <f>DATE([1]Parameters!$B$5,1+(ROW($E2)-ROW($E$2)),1)</f>
        <v>40179</v>
      </c>
      <c r="F2">
        <f>VLOOKUP(E2, A:B, 2)*Parameters!$B$9</f>
        <v>16</v>
      </c>
      <c r="H2" s="16"/>
    </row>
    <row r="3" spans="1:8">
      <c r="A3" s="12">
        <v>32905</v>
      </c>
      <c r="B3">
        <v>1</v>
      </c>
      <c r="E3" s="12">
        <f>DATE([1]Parameters!$B$5,1+(ROW($E3)-ROW($E$2)),1)</f>
        <v>40210</v>
      </c>
      <c r="F3">
        <f>VLOOKUP(E3, A:B, 2)*Parameters!$B$9</f>
        <v>16</v>
      </c>
    </row>
    <row r="4" spans="1:8">
      <c r="A4" s="12">
        <v>32933</v>
      </c>
      <c r="B4">
        <v>1</v>
      </c>
      <c r="E4" s="12">
        <f>DATE([1]Parameters!$B$5,1+(ROW($E4)-ROW($E$2)),1)</f>
        <v>40238</v>
      </c>
      <c r="F4">
        <f>VLOOKUP(E4, A:B, 2)*Parameters!$B$9</f>
        <v>16</v>
      </c>
    </row>
    <row r="5" spans="1:8">
      <c r="A5" s="12">
        <v>32964</v>
      </c>
      <c r="B5">
        <v>1</v>
      </c>
      <c r="E5" s="12">
        <f>DATE([1]Parameters!$B$5,1+(ROW($E5)-ROW($E$2)),1)</f>
        <v>40269</v>
      </c>
      <c r="F5">
        <f>VLOOKUP(E5, A:B, 2)*Parameters!$B$9</f>
        <v>16</v>
      </c>
    </row>
    <row r="6" spans="1:8">
      <c r="A6" s="12">
        <v>32994</v>
      </c>
      <c r="B6">
        <v>1</v>
      </c>
      <c r="E6" s="12">
        <f>DATE([1]Parameters!$B$5,1+(ROW($E6)-ROW($E$2)),1)</f>
        <v>40299</v>
      </c>
      <c r="F6">
        <f>VLOOKUP(E6, A:B, 2)*Parameters!$B$9</f>
        <v>16</v>
      </c>
    </row>
    <row r="7" spans="1:8">
      <c r="A7" s="12">
        <v>33025</v>
      </c>
      <c r="B7">
        <v>1</v>
      </c>
      <c r="E7" s="12">
        <f>DATE([1]Parameters!$B$5,1+(ROW($E7)-ROW($E$2)),1)</f>
        <v>40330</v>
      </c>
      <c r="F7">
        <f>VLOOKUP(E7, A:B, 2)*Parameters!$B$9</f>
        <v>16</v>
      </c>
    </row>
    <row r="8" spans="1:8">
      <c r="A8" s="12">
        <v>33055</v>
      </c>
      <c r="B8">
        <v>0</v>
      </c>
      <c r="E8" s="12">
        <f>DATE([1]Parameters!$B$5,1+(ROW($E8)-ROW($E$2)),1)</f>
        <v>40360</v>
      </c>
      <c r="F8">
        <f>VLOOKUP(E8, A:B, 2)*Parameters!$B$9</f>
        <v>16</v>
      </c>
    </row>
    <row r="9" spans="1:8">
      <c r="A9" s="12">
        <v>33086</v>
      </c>
      <c r="B9">
        <v>0</v>
      </c>
      <c r="E9" s="12">
        <f>DATE([1]Parameters!$B$5,1+(ROW($E9)-ROW($E$2)),1)</f>
        <v>40391</v>
      </c>
      <c r="F9">
        <f>VLOOKUP(E9, A:B, 2)*Parameters!$B$9</f>
        <v>16</v>
      </c>
    </row>
    <row r="10" spans="1:8">
      <c r="A10" s="12">
        <v>33117</v>
      </c>
      <c r="B10">
        <v>0</v>
      </c>
      <c r="E10" s="12">
        <f>DATE([1]Parameters!$B$5,1+(ROW($E10)-ROW($E$2)),1)</f>
        <v>40422</v>
      </c>
      <c r="F10">
        <f>VLOOKUP(E10, A:B, 2)*Parameters!$B$9</f>
        <v>16</v>
      </c>
    </row>
    <row r="11" spans="1:8">
      <c r="A11" s="12">
        <v>33147</v>
      </c>
      <c r="B11">
        <v>0</v>
      </c>
      <c r="E11" s="12">
        <f>DATE([1]Parameters!$B$5,1+(ROW($E11)-ROW($E$2)),1)</f>
        <v>40452</v>
      </c>
      <c r="F11">
        <f>VLOOKUP(E11, A:B, 2)*Parameters!$B$9</f>
        <v>16</v>
      </c>
    </row>
    <row r="12" spans="1:8">
      <c r="A12" s="12">
        <v>33178</v>
      </c>
      <c r="B12">
        <v>0</v>
      </c>
      <c r="E12" s="12">
        <f>DATE([1]Parameters!$B$5,1+(ROW($E12)-ROW($E$2)),1)</f>
        <v>40483</v>
      </c>
      <c r="F12">
        <f>VLOOKUP(E12, A:B, 2)*Parameters!$B$9</f>
        <v>16</v>
      </c>
    </row>
    <row r="13" spans="1:8">
      <c r="A13" s="12">
        <v>33208</v>
      </c>
      <c r="B13">
        <v>0</v>
      </c>
      <c r="E13" s="12">
        <f>DATE([1]Parameters!$B$5,1+(ROW($E13)-ROW($E$2)),1)</f>
        <v>40513</v>
      </c>
      <c r="F13">
        <f>VLOOKUP(E13, A:B, 2)*Parameters!$B$9</f>
        <v>16</v>
      </c>
    </row>
    <row r="14" spans="1:8">
      <c r="A14" s="12">
        <v>33239</v>
      </c>
      <c r="B14">
        <v>0</v>
      </c>
      <c r="E14" s="12">
        <f>DATE([1]Parameters!$B$5,1+(ROW($E14)-ROW($E$2)),1)</f>
        <v>40544</v>
      </c>
      <c r="F14">
        <f>VLOOKUP(E14, A:B, 2)*Parameters!$B$9</f>
        <v>16</v>
      </c>
      <c r="G14" s="8"/>
    </row>
    <row r="15" spans="1:8">
      <c r="A15" s="12">
        <v>33270</v>
      </c>
      <c r="B15" s="6">
        <v>0</v>
      </c>
      <c r="E15" s="12">
        <f>DATE([1]Parameters!$B$5,1+(ROW($E15)-ROW($E$2)),1)</f>
        <v>40575</v>
      </c>
      <c r="F15">
        <f>VLOOKUP(E15, A:B, 2)*Parameters!$B$9</f>
        <v>16</v>
      </c>
      <c r="G15" s="8"/>
    </row>
    <row r="16" spans="1:8">
      <c r="A16" s="12">
        <v>33298</v>
      </c>
      <c r="B16" s="6">
        <v>0</v>
      </c>
      <c r="E16" s="12">
        <f>DATE([1]Parameters!$B$5,1+(ROW($E16)-ROW($E$2)),1)</f>
        <v>40603</v>
      </c>
      <c r="F16">
        <f>VLOOKUP(E16, A:B, 2)*Parameters!$B$9</f>
        <v>16</v>
      </c>
      <c r="G16" s="8"/>
    </row>
    <row r="17" spans="1:7">
      <c r="A17" s="12">
        <v>33329</v>
      </c>
      <c r="B17" s="6">
        <v>1</v>
      </c>
      <c r="E17" s="12">
        <f>DATE([1]Parameters!$B$5,1+(ROW($E17)-ROW($E$2)),1)</f>
        <v>40634</v>
      </c>
      <c r="F17">
        <f>VLOOKUP(E17, A:B, 2)*Parameters!$B$9</f>
        <v>16</v>
      </c>
      <c r="G17" s="8"/>
    </row>
    <row r="18" spans="1:7">
      <c r="A18" s="12">
        <v>33359</v>
      </c>
      <c r="B18" s="6">
        <v>1</v>
      </c>
      <c r="E18" s="12">
        <f>DATE([1]Parameters!$B$5,1+(ROW($E18)-ROW($E$2)),1)</f>
        <v>40664</v>
      </c>
      <c r="F18">
        <f>VLOOKUP(E18, A:B, 2)*Parameters!$B$9</f>
        <v>16</v>
      </c>
      <c r="G18" s="8"/>
    </row>
    <row r="19" spans="1:7">
      <c r="A19" s="12">
        <v>33390</v>
      </c>
      <c r="B19" s="6">
        <v>1</v>
      </c>
      <c r="E19" s="12">
        <f>DATE([1]Parameters!$B$5,1+(ROW($E19)-ROW($E$2)),1)</f>
        <v>40695</v>
      </c>
      <c r="F19">
        <f>VLOOKUP(E19, A:B, 2)*Parameters!$B$9</f>
        <v>16</v>
      </c>
      <c r="G19" s="8"/>
    </row>
    <row r="20" spans="1:7">
      <c r="A20" s="12">
        <v>33420</v>
      </c>
      <c r="B20" s="6">
        <v>1</v>
      </c>
      <c r="E20" s="12">
        <f>DATE([1]Parameters!$B$5,1+(ROW($E20)-ROW($E$2)),1)</f>
        <v>40725</v>
      </c>
      <c r="F20">
        <f>VLOOKUP(E20, A:B, 2)*Parameters!$B$9</f>
        <v>16</v>
      </c>
      <c r="G20" s="8"/>
    </row>
    <row r="21" spans="1:7">
      <c r="A21" s="12">
        <v>33451</v>
      </c>
      <c r="B21" s="6">
        <v>1</v>
      </c>
      <c r="E21" s="12">
        <f>DATE([1]Parameters!$B$5,1+(ROW($E21)-ROW($E$2)),1)</f>
        <v>40756</v>
      </c>
      <c r="F21">
        <f>VLOOKUP(E21, A:B, 2)*Parameters!$B$9</f>
        <v>16</v>
      </c>
      <c r="G21" s="8"/>
    </row>
    <row r="22" spans="1:7">
      <c r="A22" s="12">
        <v>33482</v>
      </c>
      <c r="B22" s="6">
        <v>1</v>
      </c>
      <c r="E22" s="12">
        <f>DATE([1]Parameters!$B$5,1+(ROW($E22)-ROW($E$2)),1)</f>
        <v>40787</v>
      </c>
      <c r="F22">
        <f>VLOOKUP(E22, A:B, 2)*Parameters!$B$9</f>
        <v>16</v>
      </c>
      <c r="G22" s="8"/>
    </row>
    <row r="23" spans="1:7">
      <c r="A23" s="12">
        <v>33512</v>
      </c>
      <c r="B23" s="6">
        <v>1</v>
      </c>
      <c r="E23" s="12">
        <f>DATE([1]Parameters!$B$5,1+(ROW($E23)-ROW($E$2)),1)</f>
        <v>40817</v>
      </c>
      <c r="F23">
        <f>VLOOKUP(E23, A:B, 2)*Parameters!$B$9</f>
        <v>16</v>
      </c>
      <c r="G23" s="8"/>
    </row>
    <row r="24" spans="1:7">
      <c r="A24" s="12">
        <v>33543</v>
      </c>
      <c r="B24" s="6">
        <v>1</v>
      </c>
      <c r="E24" s="12">
        <f>DATE([1]Parameters!$B$5,1+(ROW($E24)-ROW($E$2)),1)</f>
        <v>40848</v>
      </c>
      <c r="F24">
        <f>VLOOKUP(E24, A:B, 2)*Parameters!$B$9</f>
        <v>16</v>
      </c>
      <c r="G24" s="8"/>
    </row>
    <row r="25" spans="1:7">
      <c r="A25" s="12">
        <v>33573</v>
      </c>
      <c r="B25" s="6">
        <v>1</v>
      </c>
      <c r="E25" s="12">
        <f>DATE([1]Parameters!$B$5,1+(ROW($E25)-ROW($E$2)),1)</f>
        <v>40878</v>
      </c>
      <c r="F25">
        <f>VLOOKUP(E25, A:B, 2)*Parameters!$B$9</f>
        <v>16</v>
      </c>
      <c r="G25" s="8"/>
    </row>
    <row r="26" spans="1:7">
      <c r="A26" s="12">
        <v>33604</v>
      </c>
      <c r="B26" s="6">
        <v>1</v>
      </c>
      <c r="E26" s="12">
        <f>DATE([1]Parameters!$B$5,1+(ROW($E26)-ROW($E$2)),1)</f>
        <v>40909</v>
      </c>
      <c r="F26">
        <f>VLOOKUP(E26, A:B, 2)*Parameters!$B$9</f>
        <v>16</v>
      </c>
      <c r="G26" s="8"/>
    </row>
    <row r="27" spans="1:7">
      <c r="A27" s="12">
        <v>33635</v>
      </c>
      <c r="B27" s="6">
        <v>1</v>
      </c>
      <c r="E27" s="12">
        <f>DATE([1]Parameters!$B$5,1+(ROW($E27)-ROW($E$2)),1)</f>
        <v>40940</v>
      </c>
      <c r="F27">
        <f>VLOOKUP(E27, A:B, 2)*Parameters!$B$9</f>
        <v>16</v>
      </c>
      <c r="G27" s="8"/>
    </row>
    <row r="28" spans="1:7">
      <c r="A28" s="12">
        <v>33664</v>
      </c>
      <c r="B28" s="6">
        <v>1</v>
      </c>
      <c r="E28" s="12">
        <f>DATE([1]Parameters!$B$5,1+(ROW($E28)-ROW($E$2)),1)</f>
        <v>40969</v>
      </c>
      <c r="F28">
        <f>VLOOKUP(E28, A:B, 2)*Parameters!$B$9</f>
        <v>16</v>
      </c>
      <c r="G28" s="8"/>
    </row>
    <row r="29" spans="1:7">
      <c r="A29" s="12">
        <v>33695</v>
      </c>
      <c r="B29" s="6">
        <v>1</v>
      </c>
      <c r="E29" s="12">
        <f>DATE([1]Parameters!$B$5,1+(ROW($E29)-ROW($E$2)),1)</f>
        <v>41000</v>
      </c>
      <c r="F29">
        <f>VLOOKUP(E29, A:B, 2)*Parameters!$B$9</f>
        <v>16</v>
      </c>
      <c r="G29" s="8"/>
    </row>
    <row r="30" spans="1:7">
      <c r="A30" s="12">
        <v>33725</v>
      </c>
      <c r="B30" s="6">
        <v>1</v>
      </c>
      <c r="E30" s="12">
        <f>DATE([1]Parameters!$B$5,1+(ROW($E30)-ROW($E$2)),1)</f>
        <v>41030</v>
      </c>
      <c r="F30">
        <f>VLOOKUP(E30, A:B, 2)*Parameters!$B$9</f>
        <v>16</v>
      </c>
      <c r="G30" s="8"/>
    </row>
    <row r="31" spans="1:7">
      <c r="A31" s="12">
        <v>33756</v>
      </c>
      <c r="B31" s="6">
        <v>1</v>
      </c>
      <c r="E31" s="12">
        <f>DATE([1]Parameters!$B$5,1+(ROW($E31)-ROW($E$2)),1)</f>
        <v>41061</v>
      </c>
      <c r="F31">
        <f>VLOOKUP(E31, A:B, 2)*Parameters!$B$9</f>
        <v>16</v>
      </c>
      <c r="G31" s="8"/>
    </row>
    <row r="32" spans="1:7">
      <c r="A32" s="12">
        <v>33786</v>
      </c>
      <c r="B32" s="6">
        <v>1</v>
      </c>
      <c r="E32" s="12">
        <f>DATE([1]Parameters!$B$5,1+(ROW($E32)-ROW($E$2)),1)</f>
        <v>41091</v>
      </c>
      <c r="F32">
        <f>VLOOKUP(E32, A:B, 2)*Parameters!$B$9</f>
        <v>16</v>
      </c>
      <c r="G32" s="8"/>
    </row>
    <row r="33" spans="1:7">
      <c r="A33" s="12">
        <v>33817</v>
      </c>
      <c r="B33" s="6">
        <v>1</v>
      </c>
      <c r="E33" s="12">
        <f>DATE([1]Parameters!$B$5,1+(ROW($E33)-ROW($E$2)),1)</f>
        <v>41122</v>
      </c>
      <c r="F33">
        <f>VLOOKUP(E33, A:B, 2)*Parameters!$B$9</f>
        <v>16</v>
      </c>
      <c r="G33" s="8"/>
    </row>
    <row r="34" spans="1:7">
      <c r="A34" s="12">
        <v>33848</v>
      </c>
      <c r="B34" s="6">
        <v>1</v>
      </c>
      <c r="E34" s="12">
        <f>DATE([1]Parameters!$B$5,1+(ROW($E34)-ROW($E$2)),1)</f>
        <v>41153</v>
      </c>
      <c r="F34">
        <f>VLOOKUP(E34, A:B, 2)*Parameters!$B$9</f>
        <v>16</v>
      </c>
      <c r="G34" s="8"/>
    </row>
    <row r="35" spans="1:7">
      <c r="A35" s="12">
        <v>33878</v>
      </c>
      <c r="B35" s="6">
        <v>1</v>
      </c>
      <c r="E35" s="12">
        <f>DATE([1]Parameters!$B$5,1+(ROW($E35)-ROW($E$2)),1)</f>
        <v>41183</v>
      </c>
      <c r="F35">
        <f>VLOOKUP(E35, A:B, 2)*Parameters!$B$9</f>
        <v>16</v>
      </c>
      <c r="G35" s="8"/>
    </row>
    <row r="36" spans="1:7">
      <c r="A36" s="12">
        <v>33909</v>
      </c>
      <c r="B36" s="6">
        <v>1</v>
      </c>
      <c r="E36" s="12">
        <f>DATE([1]Parameters!$B$5,1+(ROW($E36)-ROW($E$2)),1)</f>
        <v>41214</v>
      </c>
      <c r="F36">
        <f>VLOOKUP(E36, A:B, 2)*Parameters!$B$9</f>
        <v>16</v>
      </c>
      <c r="G36" s="8"/>
    </row>
    <row r="37" spans="1:7">
      <c r="A37" s="12">
        <v>33939</v>
      </c>
      <c r="B37" s="6">
        <v>1</v>
      </c>
      <c r="E37" s="12">
        <f>DATE([1]Parameters!$B$5,1+(ROW($E37)-ROW($E$2)),1)</f>
        <v>41244</v>
      </c>
      <c r="F37">
        <f>VLOOKUP(E37, A:B, 2)*Parameters!$B$9</f>
        <v>16</v>
      </c>
      <c r="G37" s="8"/>
    </row>
    <row r="38" spans="1:7">
      <c r="A38" s="12">
        <v>33970</v>
      </c>
      <c r="B38" s="6">
        <v>1</v>
      </c>
      <c r="E38" s="12">
        <f>DATE([1]Parameters!$B$5,1+(ROW($E38)-ROW($E$2)),1)</f>
        <v>41275</v>
      </c>
      <c r="F38">
        <f>VLOOKUP(E38, A:B, 2)*Parameters!$B$9</f>
        <v>16</v>
      </c>
      <c r="G38" s="8"/>
    </row>
    <row r="39" spans="1:7">
      <c r="A39" s="12">
        <v>34001</v>
      </c>
      <c r="B39" s="6">
        <v>1</v>
      </c>
      <c r="E39" s="12">
        <f>DATE([1]Parameters!$B$5,1+(ROW($E39)-ROW($E$2)),1)</f>
        <v>41306</v>
      </c>
      <c r="F39">
        <f>VLOOKUP(E39, A:B, 2)*Parameters!$B$9</f>
        <v>16</v>
      </c>
      <c r="G39" s="8"/>
    </row>
    <row r="40" spans="1:7">
      <c r="A40" s="12">
        <v>34029</v>
      </c>
      <c r="B40" s="6">
        <v>1</v>
      </c>
      <c r="E40" s="12">
        <f>DATE([1]Parameters!$B$5,1+(ROW($E40)-ROW($E$2)),1)</f>
        <v>41334</v>
      </c>
      <c r="F40">
        <f>VLOOKUP(E40, A:B, 2)*Parameters!$B$9</f>
        <v>16</v>
      </c>
      <c r="G40" s="8"/>
    </row>
    <row r="41" spans="1:7">
      <c r="A41" s="12">
        <v>34060</v>
      </c>
      <c r="B41" s="6">
        <v>1</v>
      </c>
      <c r="E41" s="12">
        <f>DATE([1]Parameters!$B$5,1+(ROW($E41)-ROW($E$2)),1)</f>
        <v>41365</v>
      </c>
      <c r="F41">
        <f>VLOOKUP(E41, A:B, 2)*Parameters!$B$9</f>
        <v>16</v>
      </c>
      <c r="G41" s="8"/>
    </row>
    <row r="42" spans="1:7">
      <c r="A42" s="12">
        <v>34090</v>
      </c>
      <c r="B42" s="6">
        <v>1</v>
      </c>
      <c r="E42" s="12">
        <f>DATE([1]Parameters!$B$5,1+(ROW($E42)-ROW($E$2)),1)</f>
        <v>41395</v>
      </c>
      <c r="F42">
        <f>VLOOKUP(E42, A:B, 2)*Parameters!$B$9</f>
        <v>16</v>
      </c>
      <c r="G42" s="8"/>
    </row>
    <row r="43" spans="1:7">
      <c r="A43" s="12">
        <v>34121</v>
      </c>
      <c r="B43" s="6">
        <v>1</v>
      </c>
      <c r="E43" s="12">
        <f>DATE([1]Parameters!$B$5,1+(ROW($E43)-ROW($E$2)),1)</f>
        <v>41426</v>
      </c>
      <c r="F43">
        <f>VLOOKUP(E43, A:B, 2)*Parameters!$B$9</f>
        <v>16</v>
      </c>
      <c r="G43" s="8"/>
    </row>
    <row r="44" spans="1:7">
      <c r="A44" s="12">
        <v>34151</v>
      </c>
      <c r="B44" s="6">
        <v>1</v>
      </c>
      <c r="E44" s="12">
        <f>DATE([1]Parameters!$B$5,1+(ROW($E44)-ROW($E$2)),1)</f>
        <v>41456</v>
      </c>
      <c r="F44">
        <f>VLOOKUP(E44, A:B, 2)*Parameters!$B$9</f>
        <v>16</v>
      </c>
      <c r="G44" s="8"/>
    </row>
    <row r="45" spans="1:7">
      <c r="A45" s="12">
        <v>34182</v>
      </c>
      <c r="B45" s="6">
        <v>1</v>
      </c>
      <c r="E45" s="12">
        <f>DATE([1]Parameters!$B$5,1+(ROW($E45)-ROW($E$2)),1)</f>
        <v>41487</v>
      </c>
      <c r="F45">
        <f>VLOOKUP(E45, A:B, 2)*Parameters!$B$9</f>
        <v>16</v>
      </c>
      <c r="G45" s="8"/>
    </row>
    <row r="46" spans="1:7">
      <c r="A46" s="12">
        <v>34213</v>
      </c>
      <c r="B46" s="6">
        <v>1</v>
      </c>
      <c r="E46" s="12">
        <f>DATE([1]Parameters!$B$5,1+(ROW($E46)-ROW($E$2)),1)</f>
        <v>41518</v>
      </c>
      <c r="F46">
        <f>VLOOKUP(E46, A:B, 2)*Parameters!$B$9</f>
        <v>16</v>
      </c>
      <c r="G46" s="8"/>
    </row>
    <row r="47" spans="1:7">
      <c r="A47" s="12">
        <v>34243</v>
      </c>
      <c r="B47" s="6">
        <v>1</v>
      </c>
      <c r="E47" s="12">
        <f>DATE([1]Parameters!$B$5,1+(ROW($E47)-ROW($E$2)),1)</f>
        <v>41548</v>
      </c>
      <c r="F47">
        <f>VLOOKUP(E47, A:B, 2)*Parameters!$B$9</f>
        <v>16</v>
      </c>
      <c r="G47" s="8"/>
    </row>
    <row r="48" spans="1:7">
      <c r="A48" s="12">
        <v>34274</v>
      </c>
      <c r="B48" s="6">
        <v>1</v>
      </c>
      <c r="E48" s="12">
        <f>DATE([1]Parameters!$B$5,1+(ROW($E48)-ROW($E$2)),1)</f>
        <v>41579</v>
      </c>
      <c r="F48">
        <f>VLOOKUP(E48, A:B, 2)*Parameters!$B$9</f>
        <v>16</v>
      </c>
      <c r="G48" s="8"/>
    </row>
    <row r="49" spans="1:7">
      <c r="A49" s="12">
        <v>34304</v>
      </c>
      <c r="B49" s="6">
        <v>1</v>
      </c>
      <c r="E49" s="12">
        <f>DATE([1]Parameters!$B$5,1+(ROW($E49)-ROW($E$2)),1)</f>
        <v>41609</v>
      </c>
      <c r="F49">
        <f>VLOOKUP(E49, A:B, 2)*Parameters!$B$9</f>
        <v>16</v>
      </c>
      <c r="G49" s="8"/>
    </row>
    <row r="50" spans="1:7">
      <c r="A50" s="12">
        <v>34335</v>
      </c>
      <c r="B50" s="6">
        <v>1</v>
      </c>
      <c r="E50" s="12">
        <f>DATE([1]Parameters!$B$5,1+(ROW($E50)-ROW($E$2)),1)</f>
        <v>41640</v>
      </c>
      <c r="F50">
        <f>VLOOKUP(E50, A:B, 2)*Parameters!$B$9</f>
        <v>16</v>
      </c>
      <c r="G50" s="8"/>
    </row>
    <row r="51" spans="1:7">
      <c r="A51" s="12">
        <v>34366</v>
      </c>
      <c r="B51" s="6">
        <v>1</v>
      </c>
      <c r="E51" s="12">
        <f>DATE([1]Parameters!$B$5,1+(ROW($E51)-ROW($E$2)),1)</f>
        <v>41671</v>
      </c>
      <c r="F51">
        <f>VLOOKUP(E51, A:B, 2)*Parameters!$B$9</f>
        <v>16</v>
      </c>
      <c r="G51" s="8"/>
    </row>
    <row r="52" spans="1:7">
      <c r="A52" s="12">
        <v>34394</v>
      </c>
      <c r="B52" s="6">
        <v>1</v>
      </c>
      <c r="E52" s="12">
        <f>DATE([1]Parameters!$B$5,1+(ROW($E52)-ROW($E$2)),1)</f>
        <v>41699</v>
      </c>
      <c r="F52">
        <f>VLOOKUP(E52, A:B, 2)*Parameters!$B$9</f>
        <v>16</v>
      </c>
      <c r="G52" s="8"/>
    </row>
    <row r="53" spans="1:7">
      <c r="A53" s="12">
        <v>34425</v>
      </c>
      <c r="B53" s="6">
        <v>1</v>
      </c>
      <c r="E53" s="12">
        <f>DATE([1]Parameters!$B$5,1+(ROW($E53)-ROW($E$2)),1)</f>
        <v>41730</v>
      </c>
      <c r="F53">
        <f>VLOOKUP(E53, A:B, 2)*Parameters!$B$9</f>
        <v>16</v>
      </c>
      <c r="G53" s="8"/>
    </row>
    <row r="54" spans="1:7">
      <c r="A54" s="12">
        <v>34455</v>
      </c>
      <c r="B54" s="6">
        <v>1</v>
      </c>
      <c r="E54" s="12">
        <f>DATE([1]Parameters!$B$5,1+(ROW($E54)-ROW($E$2)),1)</f>
        <v>41760</v>
      </c>
      <c r="F54">
        <f>VLOOKUP(E54, A:B, 2)*Parameters!$B$9</f>
        <v>16</v>
      </c>
      <c r="G54" s="8"/>
    </row>
    <row r="55" spans="1:7">
      <c r="A55" s="12">
        <v>34486</v>
      </c>
      <c r="B55" s="6">
        <v>1</v>
      </c>
      <c r="E55" s="12">
        <f>DATE([1]Parameters!$B$5,1+(ROW($E55)-ROW($E$2)),1)</f>
        <v>41791</v>
      </c>
      <c r="F55">
        <f>VLOOKUP(E55, A:B, 2)*Parameters!$B$9</f>
        <v>16</v>
      </c>
      <c r="G55" s="8"/>
    </row>
    <row r="56" spans="1:7">
      <c r="A56" s="12">
        <v>34516</v>
      </c>
      <c r="B56" s="6">
        <v>1</v>
      </c>
      <c r="E56" s="12">
        <f>DATE([1]Parameters!$B$5,1+(ROW($E56)-ROW($E$2)),1)</f>
        <v>41821</v>
      </c>
      <c r="F56">
        <f>VLOOKUP(E56, A:B, 2)*Parameters!$B$9</f>
        <v>16</v>
      </c>
      <c r="G56" s="8"/>
    </row>
    <row r="57" spans="1:7">
      <c r="A57" s="12">
        <v>34547</v>
      </c>
      <c r="B57" s="6">
        <v>1</v>
      </c>
      <c r="E57" s="12">
        <f>DATE([1]Parameters!$B$5,1+(ROW($E57)-ROW($E$2)),1)</f>
        <v>41852</v>
      </c>
      <c r="F57">
        <f>VLOOKUP(E57, A:B, 2)*Parameters!$B$9</f>
        <v>16</v>
      </c>
      <c r="G57" s="8"/>
    </row>
    <row r="58" spans="1:7">
      <c r="A58" s="12">
        <v>34578</v>
      </c>
      <c r="B58" s="6">
        <v>1</v>
      </c>
      <c r="E58" s="12">
        <f>DATE([1]Parameters!$B$5,1+(ROW($E58)-ROW($E$2)),1)</f>
        <v>41883</v>
      </c>
      <c r="F58">
        <f>VLOOKUP(E58, A:B, 2)*Parameters!$B$9</f>
        <v>16</v>
      </c>
      <c r="G58" s="8"/>
    </row>
    <row r="59" spans="1:7">
      <c r="A59" s="12">
        <v>34608</v>
      </c>
      <c r="B59" s="6">
        <v>1</v>
      </c>
      <c r="E59" s="12">
        <f>DATE([1]Parameters!$B$5,1+(ROW($E59)-ROW($E$2)),1)</f>
        <v>41913</v>
      </c>
      <c r="F59">
        <f>VLOOKUP(E59, A:B, 2)*Parameters!$B$9</f>
        <v>16</v>
      </c>
      <c r="G59" s="8"/>
    </row>
    <row r="60" spans="1:7">
      <c r="A60" s="12">
        <v>34639</v>
      </c>
      <c r="B60" s="6">
        <v>1</v>
      </c>
      <c r="E60" s="12">
        <f>DATE([1]Parameters!$B$5,1+(ROW($E60)-ROW($E$2)),1)</f>
        <v>41944</v>
      </c>
      <c r="F60">
        <f>VLOOKUP(E60, A:B, 2)*Parameters!$B$9</f>
        <v>16</v>
      </c>
      <c r="G60" s="8"/>
    </row>
    <row r="61" spans="1:7">
      <c r="A61" s="12">
        <v>34669</v>
      </c>
      <c r="B61" s="6">
        <v>1</v>
      </c>
      <c r="E61" s="12">
        <f>DATE([1]Parameters!$B$5,1+(ROW($E61)-ROW($E$2)),1)</f>
        <v>41974</v>
      </c>
      <c r="F61">
        <f>VLOOKUP(E61, A:B, 2)*Parameters!$B$9</f>
        <v>16</v>
      </c>
      <c r="G61" s="8"/>
    </row>
    <row r="62" spans="1:7">
      <c r="A62" s="12">
        <v>34700</v>
      </c>
      <c r="B62" s="6">
        <v>1</v>
      </c>
      <c r="E62" s="12">
        <f>DATE([1]Parameters!$B$5,1+(ROW($E62)-ROW($E$2)),1)</f>
        <v>42005</v>
      </c>
      <c r="F62">
        <f>VLOOKUP(E62, A:B, 2)*Parameters!$B$9</f>
        <v>16</v>
      </c>
      <c r="G62" s="8"/>
    </row>
    <row r="63" spans="1:7">
      <c r="A63" s="12">
        <v>34731</v>
      </c>
      <c r="B63" s="6">
        <v>1</v>
      </c>
      <c r="E63" s="12">
        <f>DATE([1]Parameters!$B$5,1+(ROW($E63)-ROW($E$2)),1)</f>
        <v>42036</v>
      </c>
      <c r="F63">
        <f>VLOOKUP(E63, A:B, 2)*Parameters!$B$9</f>
        <v>16</v>
      </c>
      <c r="G63" s="8"/>
    </row>
    <row r="64" spans="1:7">
      <c r="A64" s="12">
        <v>34759</v>
      </c>
      <c r="B64" s="6">
        <v>1</v>
      </c>
      <c r="E64" s="12">
        <f>DATE([1]Parameters!$B$5,1+(ROW($E64)-ROW($E$2)),1)</f>
        <v>42064</v>
      </c>
      <c r="F64">
        <f>VLOOKUP(E64, A:B, 2)*Parameters!$B$9</f>
        <v>16</v>
      </c>
      <c r="G64" s="8"/>
    </row>
    <row r="65" spans="1:7">
      <c r="A65" s="12">
        <v>34790</v>
      </c>
      <c r="B65" s="6">
        <v>1</v>
      </c>
      <c r="E65" s="12">
        <f>DATE([1]Parameters!$B$5,1+(ROW($E65)-ROW($E$2)),1)</f>
        <v>42095</v>
      </c>
      <c r="F65">
        <f>VLOOKUP(E65, A:B, 2)*Parameters!$B$9</f>
        <v>16</v>
      </c>
      <c r="G65" s="8"/>
    </row>
    <row r="66" spans="1:7">
      <c r="A66" s="12">
        <v>34820</v>
      </c>
      <c r="B66" s="6">
        <v>1</v>
      </c>
      <c r="E66" s="12">
        <f>DATE([1]Parameters!$B$5,1+(ROW($E66)-ROW($E$2)),1)</f>
        <v>42125</v>
      </c>
      <c r="F66">
        <f>VLOOKUP(E66, A:B, 2)*Parameters!$B$9</f>
        <v>16</v>
      </c>
      <c r="G66" s="8"/>
    </row>
    <row r="67" spans="1:7">
      <c r="A67" s="12">
        <v>34851</v>
      </c>
      <c r="B67" s="6">
        <v>1</v>
      </c>
      <c r="E67" s="12">
        <f>DATE([1]Parameters!$B$5,1+(ROW($E67)-ROW($E$2)),1)</f>
        <v>42156</v>
      </c>
      <c r="F67">
        <f>VLOOKUP(E67, A:B, 2)*Parameters!$B$9</f>
        <v>16</v>
      </c>
      <c r="G67" s="8"/>
    </row>
    <row r="68" spans="1:7">
      <c r="A68" s="12">
        <v>34881</v>
      </c>
      <c r="B68" s="6">
        <v>1</v>
      </c>
      <c r="E68" s="12">
        <f>DATE([1]Parameters!$B$5,1+(ROW($E68)-ROW($E$2)),1)</f>
        <v>42186</v>
      </c>
      <c r="F68">
        <f>VLOOKUP(E68, A:B, 2)*Parameters!$B$9</f>
        <v>16</v>
      </c>
      <c r="G68" s="8"/>
    </row>
    <row r="69" spans="1:7">
      <c r="A69" s="12">
        <v>34912</v>
      </c>
      <c r="B69" s="6">
        <v>1</v>
      </c>
      <c r="E69" s="12">
        <f>DATE([1]Parameters!$B$5,1+(ROW($E69)-ROW($E$2)),1)</f>
        <v>42217</v>
      </c>
      <c r="F69">
        <f>VLOOKUP(E69, A:B, 2)*Parameters!$B$9</f>
        <v>16</v>
      </c>
      <c r="G69" s="8"/>
    </row>
    <row r="70" spans="1:7">
      <c r="A70" s="12">
        <v>34943</v>
      </c>
      <c r="B70" s="6">
        <v>1</v>
      </c>
      <c r="E70" s="12">
        <f>DATE([1]Parameters!$B$5,1+(ROW($E70)-ROW($E$2)),1)</f>
        <v>42248</v>
      </c>
      <c r="F70">
        <f>VLOOKUP(E70, A:B, 2)*Parameters!$B$9</f>
        <v>16</v>
      </c>
      <c r="G70" s="8"/>
    </row>
    <row r="71" spans="1:7">
      <c r="A71" s="12">
        <v>34973</v>
      </c>
      <c r="B71" s="6">
        <v>1</v>
      </c>
      <c r="E71" s="12">
        <f>DATE([1]Parameters!$B$5,1+(ROW($E71)-ROW($E$2)),1)</f>
        <v>42278</v>
      </c>
      <c r="F71">
        <f>VLOOKUP(E71, A:B, 2)*Parameters!$B$9</f>
        <v>16</v>
      </c>
      <c r="G71" s="8"/>
    </row>
    <row r="72" spans="1:7">
      <c r="A72" s="12">
        <v>35004</v>
      </c>
      <c r="B72" s="6">
        <v>1</v>
      </c>
      <c r="E72" s="12">
        <f>DATE([1]Parameters!$B$5,1+(ROW($E72)-ROW($E$2)),1)</f>
        <v>42309</v>
      </c>
      <c r="F72">
        <f>VLOOKUP(E72, A:B, 2)*Parameters!$B$9</f>
        <v>16</v>
      </c>
      <c r="G72" s="8"/>
    </row>
    <row r="73" spans="1:7">
      <c r="A73" s="12">
        <v>35034</v>
      </c>
      <c r="B73" s="6">
        <v>1</v>
      </c>
      <c r="E73" s="12">
        <f>DATE([1]Parameters!$B$5,1+(ROW($E73)-ROW($E$2)),1)</f>
        <v>42339</v>
      </c>
      <c r="F73">
        <f>VLOOKUP(E73, A:B, 2)*Parameters!$B$9</f>
        <v>16</v>
      </c>
      <c r="G73" s="8"/>
    </row>
    <row r="74" spans="1:7">
      <c r="A74" s="12">
        <v>35065</v>
      </c>
      <c r="B74" s="6">
        <v>1</v>
      </c>
      <c r="E74" s="12">
        <f>DATE([1]Parameters!$B$5,1+(ROW($E74)-ROW($E$2)),1)</f>
        <v>42370</v>
      </c>
      <c r="F74">
        <f>VLOOKUP(E74, A:B, 2)*Parameters!$B$9</f>
        <v>16</v>
      </c>
      <c r="G74" s="8"/>
    </row>
    <row r="75" spans="1:7">
      <c r="A75" s="12">
        <v>35096</v>
      </c>
      <c r="B75" s="6">
        <v>1</v>
      </c>
      <c r="E75" s="12">
        <f>DATE([1]Parameters!$B$5,1+(ROW($E75)-ROW($E$2)),1)</f>
        <v>42401</v>
      </c>
      <c r="F75">
        <f>VLOOKUP(E75, A:B, 2)*Parameters!$B$9</f>
        <v>16</v>
      </c>
      <c r="G75" s="8"/>
    </row>
    <row r="76" spans="1:7">
      <c r="A76" s="12">
        <v>35125</v>
      </c>
      <c r="B76" s="6">
        <v>1</v>
      </c>
      <c r="E76" s="12">
        <f>DATE([1]Parameters!$B$5,1+(ROW($E76)-ROW($E$2)),1)</f>
        <v>42430</v>
      </c>
      <c r="F76">
        <f>VLOOKUP(E76, A:B, 2)*Parameters!$B$9</f>
        <v>16</v>
      </c>
      <c r="G76" s="8"/>
    </row>
    <row r="77" spans="1:7">
      <c r="A77" s="12">
        <v>35156</v>
      </c>
      <c r="B77" s="6">
        <v>1</v>
      </c>
      <c r="E77" s="12">
        <f>DATE([1]Parameters!$B$5,1+(ROW($E77)-ROW($E$2)),1)</f>
        <v>42461</v>
      </c>
      <c r="F77">
        <f>VLOOKUP(E77, A:B, 2)*Parameters!$B$9</f>
        <v>16</v>
      </c>
      <c r="G77" s="8"/>
    </row>
    <row r="78" spans="1:7">
      <c r="A78" s="12">
        <v>35186</v>
      </c>
      <c r="B78" s="6">
        <v>1</v>
      </c>
      <c r="E78" s="12">
        <f>DATE([1]Parameters!$B$5,1+(ROW($E78)-ROW($E$2)),1)</f>
        <v>42491</v>
      </c>
      <c r="F78">
        <f>VLOOKUP(E78, A:B, 2)*Parameters!$B$9</f>
        <v>16</v>
      </c>
      <c r="G78" s="8"/>
    </row>
    <row r="79" spans="1:7">
      <c r="A79" s="12">
        <v>35217</v>
      </c>
      <c r="B79" s="6">
        <v>1</v>
      </c>
      <c r="E79" s="12">
        <f>DATE([1]Parameters!$B$5,1+(ROW($E79)-ROW($E$2)),1)</f>
        <v>42522</v>
      </c>
      <c r="F79">
        <f>VLOOKUP(E79, A:B, 2)*Parameters!$B$9</f>
        <v>16</v>
      </c>
      <c r="G79" s="8"/>
    </row>
    <row r="80" spans="1:7">
      <c r="A80" s="12">
        <v>35247</v>
      </c>
      <c r="B80" s="6">
        <v>1</v>
      </c>
      <c r="E80" s="12">
        <f>DATE([1]Parameters!$B$5,1+(ROW($E80)-ROW($E$2)),1)</f>
        <v>42552</v>
      </c>
      <c r="F80">
        <f>VLOOKUP(E80, A:B, 2)*Parameters!$B$9</f>
        <v>16</v>
      </c>
      <c r="G80" s="8"/>
    </row>
    <row r="81" spans="1:7">
      <c r="A81" s="12">
        <v>35278</v>
      </c>
      <c r="B81" s="6">
        <v>1</v>
      </c>
      <c r="E81" s="12">
        <f>DATE([1]Parameters!$B$5,1+(ROW($E81)-ROW($E$2)),1)</f>
        <v>42583</v>
      </c>
      <c r="F81">
        <f>VLOOKUP(E81, A:B, 2)*Parameters!$B$9</f>
        <v>16</v>
      </c>
      <c r="G81" s="8"/>
    </row>
    <row r="82" spans="1:7">
      <c r="A82" s="12">
        <v>35309</v>
      </c>
      <c r="B82" s="6">
        <v>1</v>
      </c>
      <c r="E82" s="12">
        <f>DATE([1]Parameters!$B$5,1+(ROW($E82)-ROW($E$2)),1)</f>
        <v>42614</v>
      </c>
      <c r="F82">
        <f>VLOOKUP(E82, A:B, 2)*Parameters!$B$9</f>
        <v>16</v>
      </c>
      <c r="G82" s="8"/>
    </row>
    <row r="83" spans="1:7">
      <c r="A83" s="12">
        <v>35339</v>
      </c>
      <c r="B83" s="6">
        <v>1</v>
      </c>
      <c r="E83" s="12">
        <f>DATE([1]Parameters!$B$5,1+(ROW($E83)-ROW($E$2)),1)</f>
        <v>42644</v>
      </c>
      <c r="F83">
        <f>VLOOKUP(E83, A:B, 2)*Parameters!$B$9</f>
        <v>16</v>
      </c>
      <c r="G83" s="8"/>
    </row>
    <row r="84" spans="1:7">
      <c r="A84" s="12">
        <v>35370</v>
      </c>
      <c r="B84" s="6">
        <v>1</v>
      </c>
      <c r="E84" s="12">
        <f>DATE([1]Parameters!$B$5,1+(ROW($E84)-ROW($E$2)),1)</f>
        <v>42675</v>
      </c>
      <c r="F84">
        <f>VLOOKUP(E84, A:B, 2)*Parameters!$B$9</f>
        <v>16</v>
      </c>
      <c r="G84" s="8"/>
    </row>
    <row r="85" spans="1:7">
      <c r="A85" s="12">
        <v>35400</v>
      </c>
      <c r="B85" s="6">
        <v>1</v>
      </c>
      <c r="E85" s="12">
        <f>DATE([1]Parameters!$B$5,1+(ROW($E85)-ROW($E$2)),1)</f>
        <v>42705</v>
      </c>
      <c r="F85">
        <f>VLOOKUP(E85, A:B, 2)*Parameters!$B$9</f>
        <v>16</v>
      </c>
      <c r="G85" s="8"/>
    </row>
    <row r="86" spans="1:7">
      <c r="A86" s="12">
        <v>35431</v>
      </c>
      <c r="B86" s="6">
        <v>1</v>
      </c>
      <c r="E86" s="12">
        <f>DATE([1]Parameters!$B$5,1+(ROW($E86)-ROW($E$2)),1)</f>
        <v>42736</v>
      </c>
      <c r="F86">
        <f>VLOOKUP(E86, A:B, 2)*Parameters!$B$9</f>
        <v>16</v>
      </c>
      <c r="G86" s="8"/>
    </row>
    <row r="87" spans="1:7">
      <c r="A87" s="12">
        <v>35462</v>
      </c>
      <c r="B87" s="6">
        <v>1</v>
      </c>
      <c r="E87" s="12">
        <f>DATE([1]Parameters!$B$5,1+(ROW($E87)-ROW($E$2)),1)</f>
        <v>42767</v>
      </c>
      <c r="F87">
        <f>VLOOKUP(E87, A:B, 2)*Parameters!$B$9</f>
        <v>16</v>
      </c>
      <c r="G87" s="8"/>
    </row>
    <row r="88" spans="1:7">
      <c r="A88" s="12">
        <v>35490</v>
      </c>
      <c r="B88" s="6">
        <v>1</v>
      </c>
      <c r="E88" s="12">
        <f>DATE([1]Parameters!$B$5,1+(ROW($E88)-ROW($E$2)),1)</f>
        <v>42795</v>
      </c>
      <c r="F88">
        <f>VLOOKUP(E88, A:B, 2)*Parameters!$B$9</f>
        <v>16</v>
      </c>
      <c r="G88" s="8"/>
    </row>
    <row r="89" spans="1:7">
      <c r="A89" s="12">
        <v>35521</v>
      </c>
      <c r="B89" s="6">
        <v>1</v>
      </c>
      <c r="E89" s="12">
        <f>DATE([1]Parameters!$B$5,1+(ROW($E89)-ROW($E$2)),1)</f>
        <v>42826</v>
      </c>
      <c r="F89">
        <f>VLOOKUP(E89, A:B, 2)*Parameters!$B$9</f>
        <v>16</v>
      </c>
      <c r="G89" s="8"/>
    </row>
    <row r="90" spans="1:7">
      <c r="A90" s="12">
        <v>35551</v>
      </c>
      <c r="B90" s="6">
        <v>1</v>
      </c>
      <c r="E90" s="12">
        <f>DATE([1]Parameters!$B$5,1+(ROW($E90)-ROW($E$2)),1)</f>
        <v>42856</v>
      </c>
      <c r="F90">
        <f>VLOOKUP(E90, A:B, 2)*Parameters!$B$9</f>
        <v>16</v>
      </c>
      <c r="G90" s="8"/>
    </row>
    <row r="91" spans="1:7">
      <c r="A91" s="12">
        <v>35582</v>
      </c>
      <c r="B91" s="6">
        <v>1</v>
      </c>
      <c r="E91" s="12">
        <f>DATE([1]Parameters!$B$5,1+(ROW($E91)-ROW($E$2)),1)</f>
        <v>42887</v>
      </c>
      <c r="F91">
        <f>VLOOKUP(E91, A:B, 2)*Parameters!$B$9</f>
        <v>16</v>
      </c>
      <c r="G91" s="8"/>
    </row>
    <row r="92" spans="1:7">
      <c r="A92" s="12">
        <v>35612</v>
      </c>
      <c r="B92" s="6">
        <v>1</v>
      </c>
      <c r="E92" s="12">
        <f>DATE([1]Parameters!$B$5,1+(ROW($E92)-ROW($E$2)),1)</f>
        <v>42917</v>
      </c>
      <c r="F92">
        <f>VLOOKUP(E92, A:B, 2)*Parameters!$B$9</f>
        <v>16</v>
      </c>
      <c r="G92" s="8"/>
    </row>
    <row r="93" spans="1:7">
      <c r="A93" s="12">
        <v>35643</v>
      </c>
      <c r="B93" s="6">
        <v>1</v>
      </c>
      <c r="E93" s="12">
        <f>DATE([1]Parameters!$B$5,1+(ROW($E93)-ROW($E$2)),1)</f>
        <v>42948</v>
      </c>
      <c r="F93">
        <f>VLOOKUP(E93, A:B, 2)*Parameters!$B$9</f>
        <v>16</v>
      </c>
      <c r="G93" s="8"/>
    </row>
    <row r="94" spans="1:7">
      <c r="A94" s="12">
        <v>35674</v>
      </c>
      <c r="B94" s="6">
        <v>1</v>
      </c>
      <c r="E94" s="12">
        <f>DATE([1]Parameters!$B$5,1+(ROW($E94)-ROW($E$2)),1)</f>
        <v>42979</v>
      </c>
      <c r="F94">
        <f>VLOOKUP(E94, A:B, 2)*Parameters!$B$9</f>
        <v>16</v>
      </c>
      <c r="G94" s="8"/>
    </row>
    <row r="95" spans="1:7">
      <c r="A95" s="12">
        <v>35704</v>
      </c>
      <c r="B95" s="6">
        <v>1</v>
      </c>
      <c r="E95" s="12">
        <f>DATE([1]Parameters!$B$5,1+(ROW($E95)-ROW($E$2)),1)</f>
        <v>43009</v>
      </c>
      <c r="F95">
        <f>VLOOKUP(E95, A:B, 2)*Parameters!$B$9</f>
        <v>16</v>
      </c>
      <c r="G95" s="8"/>
    </row>
    <row r="96" spans="1:7">
      <c r="A96" s="12">
        <v>35735</v>
      </c>
      <c r="B96" s="6">
        <v>1</v>
      </c>
      <c r="E96" s="12">
        <f>DATE([1]Parameters!$B$5,1+(ROW($E96)-ROW($E$2)),1)</f>
        <v>43040</v>
      </c>
      <c r="F96">
        <f>VLOOKUP(E96, A:B, 2)*Parameters!$B$9</f>
        <v>16</v>
      </c>
      <c r="G96" s="8"/>
    </row>
    <row r="97" spans="1:7">
      <c r="A97" s="12">
        <v>35765</v>
      </c>
      <c r="B97" s="6">
        <v>1</v>
      </c>
      <c r="E97" s="12">
        <f>DATE([1]Parameters!$B$5,1+(ROW($E97)-ROW($E$2)),1)</f>
        <v>43070</v>
      </c>
      <c r="F97">
        <f>VLOOKUP(E97, A:B, 2)*Parameters!$B$9</f>
        <v>16</v>
      </c>
      <c r="G97" s="8"/>
    </row>
    <row r="98" spans="1:7">
      <c r="A98" s="12">
        <v>35796</v>
      </c>
      <c r="B98" s="6">
        <v>1</v>
      </c>
      <c r="E98" s="12">
        <f>DATE([1]Parameters!$B$5,1+(ROW($E98)-ROW($E$2)),1)</f>
        <v>43101</v>
      </c>
      <c r="F98">
        <f>VLOOKUP(E98, A:B, 2)*Parameters!$B$9</f>
        <v>16</v>
      </c>
      <c r="G98" s="8"/>
    </row>
    <row r="99" spans="1:7">
      <c r="A99" s="12">
        <v>35827</v>
      </c>
      <c r="B99" s="6">
        <v>1</v>
      </c>
      <c r="E99" s="12">
        <f>DATE([1]Parameters!$B$5,1+(ROW($E99)-ROW($E$2)),1)</f>
        <v>43132</v>
      </c>
      <c r="F99">
        <f>VLOOKUP(E99, A:B, 2)*Parameters!$B$9</f>
        <v>16</v>
      </c>
      <c r="G99" s="8"/>
    </row>
    <row r="100" spans="1:7">
      <c r="A100" s="12">
        <v>35855</v>
      </c>
      <c r="B100" s="6">
        <v>1</v>
      </c>
      <c r="E100" s="12">
        <f>DATE([1]Parameters!$B$5,1+(ROW($E100)-ROW($E$2)),1)</f>
        <v>43160</v>
      </c>
      <c r="F100">
        <f>VLOOKUP(E100, A:B, 2)*Parameters!$B$9</f>
        <v>16</v>
      </c>
      <c r="G100" s="8"/>
    </row>
    <row r="101" spans="1:7">
      <c r="A101" s="12">
        <v>35886</v>
      </c>
      <c r="B101" s="6">
        <v>1</v>
      </c>
      <c r="E101" s="12">
        <f>DATE([1]Parameters!$B$5,1+(ROW($E101)-ROW($E$2)),1)</f>
        <v>43191</v>
      </c>
      <c r="F101">
        <f>VLOOKUP(E101, A:B, 2)*Parameters!$B$9</f>
        <v>16</v>
      </c>
      <c r="G101" s="8"/>
    </row>
    <row r="102" spans="1:7">
      <c r="A102" s="12">
        <v>35916</v>
      </c>
      <c r="B102" s="6">
        <v>1</v>
      </c>
      <c r="E102" s="12">
        <f>DATE([1]Parameters!$B$5,1+(ROW($E102)-ROW($E$2)),1)</f>
        <v>43221</v>
      </c>
      <c r="F102">
        <f>VLOOKUP(E102, A:B, 2)*Parameters!$B$9</f>
        <v>16</v>
      </c>
      <c r="G102" s="8"/>
    </row>
    <row r="103" spans="1:7">
      <c r="A103" s="12">
        <v>35947</v>
      </c>
      <c r="B103" s="6">
        <v>1</v>
      </c>
      <c r="E103" s="12">
        <f>DATE([1]Parameters!$B$5,1+(ROW($E103)-ROW($E$2)),1)</f>
        <v>43252</v>
      </c>
      <c r="F103">
        <f>VLOOKUP(E103, A:B, 2)*Parameters!$B$9</f>
        <v>16</v>
      </c>
      <c r="G103" s="8"/>
    </row>
    <row r="104" spans="1:7">
      <c r="A104" s="12">
        <v>35977</v>
      </c>
      <c r="B104" s="6">
        <v>1</v>
      </c>
      <c r="E104" s="12">
        <f>DATE([1]Parameters!$B$5,1+(ROW($E104)-ROW($E$2)),1)</f>
        <v>43282</v>
      </c>
      <c r="F104">
        <f>VLOOKUP(E104, A:B, 2)*Parameters!$B$9</f>
        <v>16</v>
      </c>
      <c r="G104" s="8"/>
    </row>
    <row r="105" spans="1:7">
      <c r="A105" s="12">
        <v>36008</v>
      </c>
      <c r="B105" s="6">
        <v>1</v>
      </c>
      <c r="E105" s="12">
        <f>DATE([1]Parameters!$B$5,1+(ROW($E105)-ROW($E$2)),1)</f>
        <v>43313</v>
      </c>
      <c r="F105">
        <f>VLOOKUP(E105, A:B, 2)*Parameters!$B$9</f>
        <v>16</v>
      </c>
      <c r="G105" s="8"/>
    </row>
    <row r="106" spans="1:7">
      <c r="A106" s="12">
        <v>36039</v>
      </c>
      <c r="B106" s="6">
        <v>1</v>
      </c>
      <c r="E106" s="12">
        <f>DATE([1]Parameters!$B$5,1+(ROW($E106)-ROW($E$2)),1)</f>
        <v>43344</v>
      </c>
      <c r="F106">
        <f>VLOOKUP(E106, A:B, 2)*Parameters!$B$9</f>
        <v>16</v>
      </c>
      <c r="G106" s="8"/>
    </row>
    <row r="107" spans="1:7">
      <c r="A107" s="12">
        <v>36069</v>
      </c>
      <c r="B107" s="6">
        <v>1</v>
      </c>
      <c r="E107" s="12">
        <f>DATE([1]Parameters!$B$5,1+(ROW($E107)-ROW($E$2)),1)</f>
        <v>43374</v>
      </c>
      <c r="F107">
        <f>VLOOKUP(E107, A:B, 2)*Parameters!$B$9</f>
        <v>16</v>
      </c>
      <c r="G107" s="8"/>
    </row>
    <row r="108" spans="1:7">
      <c r="A108" s="12">
        <v>36100</v>
      </c>
      <c r="B108" s="6">
        <v>1</v>
      </c>
      <c r="E108" s="12">
        <f>DATE([1]Parameters!$B$5,1+(ROW($E108)-ROW($E$2)),1)</f>
        <v>43405</v>
      </c>
      <c r="F108">
        <f>VLOOKUP(E108, A:B, 2)*Parameters!$B$9</f>
        <v>16</v>
      </c>
      <c r="G108" s="8"/>
    </row>
    <row r="109" spans="1:7">
      <c r="A109" s="12">
        <v>36130</v>
      </c>
      <c r="B109" s="6">
        <v>1</v>
      </c>
      <c r="E109" s="12">
        <f>DATE([1]Parameters!$B$5,1+(ROW($E109)-ROW($E$2)),1)</f>
        <v>43435</v>
      </c>
      <c r="F109">
        <f>VLOOKUP(E109, A:B, 2)*Parameters!$B$9</f>
        <v>16</v>
      </c>
      <c r="G109" s="8"/>
    </row>
    <row r="110" spans="1:7">
      <c r="A110" s="12">
        <v>36161</v>
      </c>
      <c r="B110" s="6">
        <v>1</v>
      </c>
      <c r="E110" s="12">
        <f>DATE([1]Parameters!$B$5,1+(ROW($E110)-ROW($E$2)),1)</f>
        <v>43466</v>
      </c>
      <c r="F110">
        <f>VLOOKUP(E110, A:B, 2)*Parameters!$B$9</f>
        <v>16</v>
      </c>
      <c r="G110" s="8"/>
    </row>
    <row r="111" spans="1:7">
      <c r="A111" s="12">
        <v>36192</v>
      </c>
      <c r="B111" s="6">
        <v>1</v>
      </c>
      <c r="E111" s="12">
        <f>DATE([1]Parameters!$B$5,1+(ROW($E111)-ROW($E$2)),1)</f>
        <v>43497</v>
      </c>
      <c r="F111">
        <f>VLOOKUP(E111, A:B, 2)*Parameters!$B$9</f>
        <v>16</v>
      </c>
      <c r="G111" s="8"/>
    </row>
    <row r="112" spans="1:7">
      <c r="A112" s="12">
        <v>36220</v>
      </c>
      <c r="B112" s="6">
        <v>1</v>
      </c>
      <c r="E112" s="12">
        <f>DATE([1]Parameters!$B$5,1+(ROW($E112)-ROW($E$2)),1)</f>
        <v>43525</v>
      </c>
      <c r="F112">
        <f>VLOOKUP(E112, A:B, 2)*Parameters!$B$9</f>
        <v>16</v>
      </c>
      <c r="G112" s="8"/>
    </row>
    <row r="113" spans="1:7">
      <c r="A113" s="12">
        <v>36251</v>
      </c>
      <c r="B113" s="6">
        <v>1</v>
      </c>
      <c r="E113" s="12">
        <f>DATE([1]Parameters!$B$5,1+(ROW($E113)-ROW($E$2)),1)</f>
        <v>43556</v>
      </c>
      <c r="F113">
        <f>VLOOKUP(E113, A:B, 2)*Parameters!$B$9</f>
        <v>16</v>
      </c>
      <c r="G113" s="8"/>
    </row>
    <row r="114" spans="1:7">
      <c r="A114" s="12">
        <v>36281</v>
      </c>
      <c r="B114" s="6">
        <v>1</v>
      </c>
      <c r="E114" s="12">
        <f>DATE([1]Parameters!$B$5,1+(ROW($E114)-ROW($E$2)),1)</f>
        <v>43586</v>
      </c>
      <c r="F114">
        <f>VLOOKUP(E114, A:B, 2)*Parameters!$B$9</f>
        <v>16</v>
      </c>
      <c r="G114" s="8"/>
    </row>
    <row r="115" spans="1:7">
      <c r="A115" s="12">
        <v>36312</v>
      </c>
      <c r="B115" s="6">
        <v>1</v>
      </c>
      <c r="E115" s="12">
        <f>DATE([1]Parameters!$B$5,1+(ROW($E115)-ROW($E$2)),1)</f>
        <v>43617</v>
      </c>
      <c r="F115">
        <f>VLOOKUP(E115, A:B, 2)*Parameters!$B$9</f>
        <v>16</v>
      </c>
      <c r="G115" s="8"/>
    </row>
    <row r="116" spans="1:7">
      <c r="A116" s="12">
        <v>36342</v>
      </c>
      <c r="B116" s="6">
        <v>1</v>
      </c>
      <c r="E116" s="12">
        <f>DATE([1]Parameters!$B$5,1+(ROW($E116)-ROW($E$2)),1)</f>
        <v>43647</v>
      </c>
      <c r="F116">
        <f>VLOOKUP(E116, A:B, 2)*Parameters!$B$9</f>
        <v>16</v>
      </c>
      <c r="G116" s="8"/>
    </row>
    <row r="117" spans="1:7">
      <c r="A117" s="12">
        <v>36373</v>
      </c>
      <c r="B117" s="6">
        <v>1</v>
      </c>
      <c r="E117" s="12">
        <f>DATE([1]Parameters!$B$5,1+(ROW($E117)-ROW($E$2)),1)</f>
        <v>43678</v>
      </c>
      <c r="F117">
        <f>VLOOKUP(E117, A:B, 2)*Parameters!$B$9</f>
        <v>16</v>
      </c>
      <c r="G117" s="8"/>
    </row>
    <row r="118" spans="1:7">
      <c r="A118" s="12">
        <v>36404</v>
      </c>
      <c r="B118" s="6">
        <v>1</v>
      </c>
      <c r="E118" s="12">
        <f>DATE([1]Parameters!$B$5,1+(ROW($E118)-ROW($E$2)),1)</f>
        <v>43709</v>
      </c>
      <c r="F118">
        <f>VLOOKUP(E118, A:B, 2)*Parameters!$B$9</f>
        <v>16</v>
      </c>
      <c r="G118" s="8"/>
    </row>
    <row r="119" spans="1:7">
      <c r="A119" s="12">
        <v>36434</v>
      </c>
      <c r="B119" s="6">
        <v>1</v>
      </c>
      <c r="E119" s="12">
        <f>DATE([1]Parameters!$B$5,1+(ROW($E119)-ROW($E$2)),1)</f>
        <v>43739</v>
      </c>
      <c r="F119">
        <f>VLOOKUP(E119, A:B, 2)*Parameters!$B$9</f>
        <v>16</v>
      </c>
      <c r="G119" s="8"/>
    </row>
    <row r="120" spans="1:7">
      <c r="A120" s="12">
        <v>36465</v>
      </c>
      <c r="B120" s="6">
        <v>1</v>
      </c>
      <c r="E120" s="12">
        <f>DATE([1]Parameters!$B$5,1+(ROW($E120)-ROW($E$2)),1)</f>
        <v>43770</v>
      </c>
      <c r="F120">
        <f>VLOOKUP(E120, A:B, 2)*Parameters!$B$9</f>
        <v>16</v>
      </c>
      <c r="G120" s="8"/>
    </row>
    <row r="121" spans="1:7">
      <c r="A121" s="12">
        <v>36495</v>
      </c>
      <c r="B121" s="6">
        <v>1</v>
      </c>
      <c r="E121" s="12">
        <f>DATE([1]Parameters!$B$5,1+(ROW($E121)-ROW($E$2)),1)</f>
        <v>43800</v>
      </c>
      <c r="F121">
        <f>VLOOKUP(E121, A:B, 2)*Parameters!$B$9</f>
        <v>16</v>
      </c>
      <c r="G121" s="8"/>
    </row>
    <row r="122" spans="1:7">
      <c r="A122" s="12">
        <v>36526</v>
      </c>
      <c r="B122" s="6">
        <v>1</v>
      </c>
      <c r="E122" s="12">
        <f>DATE([1]Parameters!$B$5,1+(ROW($E122)-ROW($E$2)),1)</f>
        <v>43831</v>
      </c>
      <c r="F122">
        <f>VLOOKUP(E122, A:B, 2)*Parameters!$B$9</f>
        <v>16</v>
      </c>
      <c r="G122" s="8"/>
    </row>
    <row r="123" spans="1:7">
      <c r="A123" s="12">
        <v>36557</v>
      </c>
      <c r="B123" s="6">
        <v>1</v>
      </c>
      <c r="E123" s="12">
        <f>DATE([1]Parameters!$B$5,1+(ROW($E123)-ROW($E$2)),1)</f>
        <v>43862</v>
      </c>
      <c r="F123">
        <f>VLOOKUP(E123, A:B, 2)*Parameters!$B$9</f>
        <v>0</v>
      </c>
      <c r="G123" s="8"/>
    </row>
    <row r="124" spans="1:7">
      <c r="A124" s="12">
        <v>36586</v>
      </c>
      <c r="B124" s="6">
        <v>1</v>
      </c>
      <c r="E124" s="12">
        <f>DATE([1]Parameters!$B$5,1+(ROW($E124)-ROW($E$2)),1)</f>
        <v>43891</v>
      </c>
      <c r="F124">
        <f>VLOOKUP(E124, A:B, 2)*Parameters!$B$9</f>
        <v>0</v>
      </c>
      <c r="G124" s="8"/>
    </row>
    <row r="125" spans="1:7">
      <c r="A125" s="12">
        <v>36617</v>
      </c>
      <c r="B125" s="6">
        <v>1</v>
      </c>
      <c r="E125" s="12">
        <f>DATE([1]Parameters!$B$5,1+(ROW($E125)-ROW($E$2)),1)</f>
        <v>43922</v>
      </c>
      <c r="F125">
        <f>VLOOKUP(E125, A:B, 2)*Parameters!$B$9</f>
        <v>0</v>
      </c>
      <c r="G125" s="8"/>
    </row>
    <row r="126" spans="1:7">
      <c r="A126" s="12">
        <v>36647</v>
      </c>
      <c r="B126" s="6">
        <v>1</v>
      </c>
      <c r="E126" s="12">
        <f>DATE([1]Parameters!$B$5,1+(ROW($E126)-ROW($E$2)),1)</f>
        <v>43952</v>
      </c>
      <c r="F126">
        <f>VLOOKUP(E126, A:B, 2)*Parameters!$B$9</f>
        <v>16</v>
      </c>
      <c r="G126" s="8"/>
    </row>
    <row r="127" spans="1:7">
      <c r="A127" s="12">
        <v>36678</v>
      </c>
      <c r="B127" s="6">
        <v>1</v>
      </c>
      <c r="E127" s="12">
        <f>DATE([1]Parameters!$B$5,1+(ROW($E127)-ROW($E$2)),1)</f>
        <v>43983</v>
      </c>
      <c r="F127">
        <f>VLOOKUP(E127, A:B, 2)*Parameters!$B$9</f>
        <v>16</v>
      </c>
      <c r="G127" s="8"/>
    </row>
    <row r="128" spans="1:7">
      <c r="A128" s="12">
        <v>36708</v>
      </c>
      <c r="B128" s="6">
        <v>1</v>
      </c>
      <c r="E128" s="12">
        <f>DATE([1]Parameters!$B$5,1+(ROW($E128)-ROW($E$2)),1)</f>
        <v>44013</v>
      </c>
      <c r="F128">
        <f>VLOOKUP(E128, A:B, 2)*Parameters!$B$9</f>
        <v>16</v>
      </c>
      <c r="G128" s="8"/>
    </row>
    <row r="129" spans="1:7">
      <c r="A129" s="12">
        <v>36739</v>
      </c>
      <c r="B129" s="6">
        <v>1</v>
      </c>
      <c r="E129" s="12">
        <f>DATE([1]Parameters!$B$5,1+(ROW($E129)-ROW($E$2)),1)</f>
        <v>44044</v>
      </c>
      <c r="F129">
        <f>VLOOKUP(E129, A:B, 2)*Parameters!$B$9</f>
        <v>16</v>
      </c>
      <c r="G129" s="8"/>
    </row>
    <row r="130" spans="1:7">
      <c r="A130" s="12">
        <v>36770</v>
      </c>
      <c r="B130" s="6">
        <v>1</v>
      </c>
      <c r="E130" s="12">
        <f>DATE([1]Parameters!$B$5,1+(ROW($E130)-ROW($E$2)),1)</f>
        <v>44075</v>
      </c>
      <c r="F130">
        <f>VLOOKUP(E130, A:B, 2)*Parameters!$B$9</f>
        <v>16</v>
      </c>
      <c r="G130" s="8"/>
    </row>
    <row r="131" spans="1:7">
      <c r="A131" s="12">
        <v>36800</v>
      </c>
      <c r="B131" s="6">
        <v>1</v>
      </c>
      <c r="E131" s="12">
        <f>DATE([1]Parameters!$B$5,1+(ROW($E131)-ROW($E$2)),1)</f>
        <v>44105</v>
      </c>
      <c r="F131">
        <f>VLOOKUP(E131, A:B, 2)*Parameters!$B$9</f>
        <v>16</v>
      </c>
      <c r="G131" s="8"/>
    </row>
    <row r="132" spans="1:7">
      <c r="A132" s="12">
        <v>36831</v>
      </c>
      <c r="B132" s="6">
        <v>1</v>
      </c>
      <c r="E132" s="12">
        <f>DATE([1]Parameters!$B$5,1+(ROW($E132)-ROW($E$2)),1)</f>
        <v>44136</v>
      </c>
      <c r="F132">
        <f>VLOOKUP(E132, A:B, 2)*Parameters!$B$9</f>
        <v>16</v>
      </c>
      <c r="G132" s="8"/>
    </row>
    <row r="133" spans="1:7">
      <c r="A133" s="12">
        <v>36861</v>
      </c>
      <c r="B133" s="6">
        <v>1</v>
      </c>
      <c r="E133" s="12">
        <f>DATE([1]Parameters!$B$5,1+(ROW($E133)-ROW($E$2)),1)</f>
        <v>44166</v>
      </c>
      <c r="F133">
        <f>VLOOKUP(E133, A:B, 2)*Parameters!$B$9</f>
        <v>16</v>
      </c>
      <c r="G133" s="8"/>
    </row>
    <row r="134" spans="1:7">
      <c r="A134" s="12">
        <v>36892</v>
      </c>
      <c r="B134" s="6">
        <v>1</v>
      </c>
      <c r="E134" s="12"/>
    </row>
    <row r="135" spans="1:7">
      <c r="A135" s="12">
        <v>36923</v>
      </c>
      <c r="B135" s="6">
        <v>1</v>
      </c>
      <c r="E135" s="12"/>
    </row>
    <row r="136" spans="1:7">
      <c r="A136" s="12">
        <v>36951</v>
      </c>
      <c r="B136" s="6">
        <v>0</v>
      </c>
    </row>
    <row r="137" spans="1:7">
      <c r="A137" s="12">
        <v>36982</v>
      </c>
      <c r="B137" s="6">
        <v>0</v>
      </c>
    </row>
    <row r="138" spans="1:7">
      <c r="A138" s="12">
        <v>37012</v>
      </c>
      <c r="B138" s="6">
        <v>0</v>
      </c>
    </row>
    <row r="139" spans="1:7">
      <c r="A139" s="12">
        <v>37043</v>
      </c>
      <c r="B139" s="6">
        <v>0</v>
      </c>
    </row>
    <row r="140" spans="1:7">
      <c r="A140" s="12">
        <v>37073</v>
      </c>
      <c r="B140" s="6">
        <v>0</v>
      </c>
    </row>
    <row r="141" spans="1:7">
      <c r="A141" s="12">
        <v>37104</v>
      </c>
      <c r="B141" s="6">
        <v>0</v>
      </c>
    </row>
    <row r="142" spans="1:7">
      <c r="A142" s="12">
        <v>37135</v>
      </c>
      <c r="B142" s="6">
        <v>0</v>
      </c>
    </row>
    <row r="143" spans="1:7">
      <c r="A143" s="12">
        <v>37165</v>
      </c>
      <c r="B143" s="6">
        <v>0</v>
      </c>
    </row>
    <row r="144" spans="1:7">
      <c r="A144" s="12">
        <v>37196</v>
      </c>
      <c r="B144" s="6">
        <v>0</v>
      </c>
    </row>
    <row r="145" spans="1:2">
      <c r="A145" s="12">
        <v>37226</v>
      </c>
      <c r="B145" s="6">
        <v>1</v>
      </c>
    </row>
    <row r="146" spans="1:2">
      <c r="A146" s="12">
        <v>37257</v>
      </c>
      <c r="B146" s="6">
        <v>1</v>
      </c>
    </row>
    <row r="147" spans="1:2">
      <c r="A147" s="12">
        <v>37288</v>
      </c>
      <c r="B147" s="6">
        <v>1</v>
      </c>
    </row>
    <row r="148" spans="1:2">
      <c r="A148" s="12">
        <v>37316</v>
      </c>
      <c r="B148" s="6">
        <v>1</v>
      </c>
    </row>
    <row r="149" spans="1:2">
      <c r="A149" s="12">
        <v>37347</v>
      </c>
      <c r="B149" s="6">
        <v>1</v>
      </c>
    </row>
    <row r="150" spans="1:2">
      <c r="A150" s="12">
        <v>37377</v>
      </c>
      <c r="B150" s="6">
        <v>1</v>
      </c>
    </row>
    <row r="151" spans="1:2">
      <c r="A151" s="12">
        <v>37408</v>
      </c>
      <c r="B151" s="6">
        <v>1</v>
      </c>
    </row>
    <row r="152" spans="1:2">
      <c r="A152" s="12">
        <v>37438</v>
      </c>
      <c r="B152" s="6">
        <v>1</v>
      </c>
    </row>
    <row r="153" spans="1:2">
      <c r="A153" s="12">
        <v>37469</v>
      </c>
      <c r="B153" s="6">
        <v>1</v>
      </c>
    </row>
    <row r="154" spans="1:2">
      <c r="A154" s="12">
        <v>37500</v>
      </c>
      <c r="B154" s="6">
        <v>1</v>
      </c>
    </row>
    <row r="155" spans="1:2">
      <c r="A155" s="12">
        <v>37530</v>
      </c>
      <c r="B155" s="6">
        <v>1</v>
      </c>
    </row>
    <row r="156" spans="1:2">
      <c r="A156" s="12">
        <v>37561</v>
      </c>
      <c r="B156" s="6">
        <v>1</v>
      </c>
    </row>
    <row r="157" spans="1:2">
      <c r="A157" s="12">
        <v>37591</v>
      </c>
      <c r="B157" s="6">
        <v>1</v>
      </c>
    </row>
    <row r="158" spans="1:2">
      <c r="A158" s="12">
        <v>37622</v>
      </c>
      <c r="B158" s="6">
        <v>1</v>
      </c>
    </row>
    <row r="159" spans="1:2">
      <c r="A159" s="12">
        <v>37653</v>
      </c>
      <c r="B159" s="6">
        <v>1</v>
      </c>
    </row>
    <row r="160" spans="1:2">
      <c r="A160" s="12">
        <v>37681</v>
      </c>
      <c r="B160" s="6">
        <v>1</v>
      </c>
    </row>
    <row r="161" spans="1:2">
      <c r="A161" s="12">
        <v>37712</v>
      </c>
      <c r="B161" s="6">
        <v>1</v>
      </c>
    </row>
    <row r="162" spans="1:2">
      <c r="A162" s="12">
        <v>37742</v>
      </c>
      <c r="B162" s="6">
        <v>1</v>
      </c>
    </row>
    <row r="163" spans="1:2">
      <c r="A163" s="12">
        <v>37773</v>
      </c>
      <c r="B163" s="6">
        <v>1</v>
      </c>
    </row>
    <row r="164" spans="1:2">
      <c r="A164" s="12">
        <v>37803</v>
      </c>
      <c r="B164" s="6">
        <v>1</v>
      </c>
    </row>
    <row r="165" spans="1:2">
      <c r="A165" s="12">
        <v>37834</v>
      </c>
      <c r="B165" s="6">
        <v>1</v>
      </c>
    </row>
    <row r="166" spans="1:2">
      <c r="A166" s="12">
        <v>37865</v>
      </c>
      <c r="B166" s="6">
        <v>1</v>
      </c>
    </row>
    <row r="167" spans="1:2">
      <c r="A167" s="12">
        <v>37895</v>
      </c>
      <c r="B167" s="6">
        <v>1</v>
      </c>
    </row>
    <row r="168" spans="1:2">
      <c r="A168" s="12">
        <v>37926</v>
      </c>
      <c r="B168" s="6">
        <v>1</v>
      </c>
    </row>
    <row r="169" spans="1:2">
      <c r="A169" s="12">
        <v>37956</v>
      </c>
      <c r="B169" s="6">
        <v>1</v>
      </c>
    </row>
    <row r="170" spans="1:2">
      <c r="A170" s="12">
        <v>37987</v>
      </c>
      <c r="B170" s="6">
        <v>1</v>
      </c>
    </row>
    <row r="171" spans="1:2">
      <c r="A171" s="12">
        <v>38018</v>
      </c>
      <c r="B171" s="6">
        <v>1</v>
      </c>
    </row>
    <row r="172" spans="1:2">
      <c r="A172" s="12">
        <v>38047</v>
      </c>
      <c r="B172" s="6">
        <v>1</v>
      </c>
    </row>
    <row r="173" spans="1:2">
      <c r="A173" s="12">
        <v>38078</v>
      </c>
      <c r="B173" s="6">
        <v>1</v>
      </c>
    </row>
    <row r="174" spans="1:2">
      <c r="A174" s="12">
        <v>38108</v>
      </c>
      <c r="B174" s="6">
        <v>1</v>
      </c>
    </row>
    <row r="175" spans="1:2">
      <c r="A175" s="12">
        <v>38139</v>
      </c>
      <c r="B175" s="6">
        <v>1</v>
      </c>
    </row>
    <row r="176" spans="1:2">
      <c r="A176" s="12">
        <v>38169</v>
      </c>
      <c r="B176" s="6">
        <v>1</v>
      </c>
    </row>
    <row r="177" spans="1:2">
      <c r="A177" s="12">
        <v>38200</v>
      </c>
      <c r="B177" s="6">
        <v>1</v>
      </c>
    </row>
    <row r="178" spans="1:2">
      <c r="A178" s="12">
        <v>38231</v>
      </c>
      <c r="B178" s="6">
        <v>1</v>
      </c>
    </row>
    <row r="179" spans="1:2">
      <c r="A179" s="12">
        <v>38261</v>
      </c>
      <c r="B179" s="6">
        <v>1</v>
      </c>
    </row>
    <row r="180" spans="1:2">
      <c r="A180" s="12">
        <v>38292</v>
      </c>
      <c r="B180" s="6">
        <v>1</v>
      </c>
    </row>
    <row r="181" spans="1:2">
      <c r="A181" s="12">
        <v>38322</v>
      </c>
      <c r="B181" s="6">
        <v>1</v>
      </c>
    </row>
    <row r="182" spans="1:2">
      <c r="A182" s="12">
        <v>38353</v>
      </c>
      <c r="B182" s="6">
        <v>1</v>
      </c>
    </row>
    <row r="183" spans="1:2">
      <c r="A183" s="12">
        <v>38384</v>
      </c>
      <c r="B183" s="6">
        <v>1</v>
      </c>
    </row>
    <row r="184" spans="1:2">
      <c r="A184" s="12">
        <v>38412</v>
      </c>
      <c r="B184" s="6">
        <v>1</v>
      </c>
    </row>
    <row r="185" spans="1:2">
      <c r="A185" s="12">
        <v>38443</v>
      </c>
      <c r="B185" s="6">
        <v>1</v>
      </c>
    </row>
    <row r="186" spans="1:2">
      <c r="A186" s="12">
        <v>38473</v>
      </c>
      <c r="B186" s="6">
        <v>1</v>
      </c>
    </row>
    <row r="187" spans="1:2">
      <c r="A187" s="12">
        <v>38504</v>
      </c>
      <c r="B187" s="6">
        <v>1</v>
      </c>
    </row>
    <row r="188" spans="1:2">
      <c r="A188" s="12">
        <v>38534</v>
      </c>
      <c r="B188" s="6">
        <v>1</v>
      </c>
    </row>
    <row r="189" spans="1:2">
      <c r="A189" s="12">
        <v>38565</v>
      </c>
      <c r="B189" s="6">
        <v>1</v>
      </c>
    </row>
    <row r="190" spans="1:2">
      <c r="A190" s="12">
        <v>38596</v>
      </c>
      <c r="B190" s="6">
        <v>1</v>
      </c>
    </row>
    <row r="191" spans="1:2">
      <c r="A191" s="12">
        <v>38626</v>
      </c>
      <c r="B191" s="6">
        <v>1</v>
      </c>
    </row>
    <row r="192" spans="1:2">
      <c r="A192" s="12">
        <v>38657</v>
      </c>
      <c r="B192" s="6">
        <v>1</v>
      </c>
    </row>
    <row r="193" spans="1:2">
      <c r="A193" s="12">
        <v>38687</v>
      </c>
      <c r="B193" s="6">
        <v>1</v>
      </c>
    </row>
    <row r="194" spans="1:2">
      <c r="A194" s="12">
        <v>38718</v>
      </c>
      <c r="B194" s="6">
        <v>1</v>
      </c>
    </row>
    <row r="195" spans="1:2">
      <c r="A195" s="12">
        <v>38749</v>
      </c>
      <c r="B195" s="6">
        <v>1</v>
      </c>
    </row>
    <row r="196" spans="1:2">
      <c r="A196" s="12">
        <v>38777</v>
      </c>
      <c r="B196" s="6">
        <v>1</v>
      </c>
    </row>
    <row r="197" spans="1:2">
      <c r="A197" s="12">
        <v>38808</v>
      </c>
      <c r="B197" s="6">
        <v>1</v>
      </c>
    </row>
    <row r="198" spans="1:2">
      <c r="A198" s="12">
        <v>38838</v>
      </c>
      <c r="B198" s="6">
        <v>1</v>
      </c>
    </row>
    <row r="199" spans="1:2">
      <c r="A199" s="12">
        <v>38869</v>
      </c>
      <c r="B199" s="6">
        <v>1</v>
      </c>
    </row>
    <row r="200" spans="1:2">
      <c r="A200" s="12">
        <v>38899</v>
      </c>
      <c r="B200" s="6">
        <v>1</v>
      </c>
    </row>
    <row r="201" spans="1:2">
      <c r="A201" s="12">
        <v>38930</v>
      </c>
      <c r="B201" s="6">
        <v>1</v>
      </c>
    </row>
    <row r="202" spans="1:2">
      <c r="A202" s="12">
        <v>38961</v>
      </c>
      <c r="B202" s="6">
        <v>1</v>
      </c>
    </row>
    <row r="203" spans="1:2">
      <c r="A203" s="12">
        <v>38991</v>
      </c>
      <c r="B203" s="6">
        <v>1</v>
      </c>
    </row>
    <row r="204" spans="1:2">
      <c r="A204" s="12">
        <v>39022</v>
      </c>
      <c r="B204" s="6">
        <v>1</v>
      </c>
    </row>
    <row r="205" spans="1:2">
      <c r="A205" s="12">
        <v>39052</v>
      </c>
      <c r="B205" s="6">
        <v>1</v>
      </c>
    </row>
    <row r="206" spans="1:2">
      <c r="A206" s="12">
        <v>39083</v>
      </c>
      <c r="B206" s="6">
        <v>1</v>
      </c>
    </row>
    <row r="207" spans="1:2">
      <c r="A207" s="12">
        <v>39114</v>
      </c>
      <c r="B207" s="6">
        <v>1</v>
      </c>
    </row>
    <row r="208" spans="1:2">
      <c r="A208" s="12">
        <v>39142</v>
      </c>
      <c r="B208" s="6">
        <v>1</v>
      </c>
    </row>
    <row r="209" spans="1:2">
      <c r="A209" s="12">
        <v>39173</v>
      </c>
      <c r="B209" s="6">
        <v>1</v>
      </c>
    </row>
    <row r="210" spans="1:2">
      <c r="A210" s="12">
        <v>39203</v>
      </c>
      <c r="B210" s="6">
        <v>1</v>
      </c>
    </row>
    <row r="211" spans="1:2">
      <c r="A211" s="12">
        <v>39234</v>
      </c>
      <c r="B211" s="6">
        <v>1</v>
      </c>
    </row>
    <row r="212" spans="1:2">
      <c r="A212" s="12">
        <v>39264</v>
      </c>
      <c r="B212" s="6">
        <v>1</v>
      </c>
    </row>
    <row r="213" spans="1:2">
      <c r="A213" s="12">
        <v>39295</v>
      </c>
      <c r="B213" s="6">
        <v>1</v>
      </c>
    </row>
    <row r="214" spans="1:2">
      <c r="A214" s="12">
        <v>39326</v>
      </c>
      <c r="B214" s="6">
        <v>1</v>
      </c>
    </row>
    <row r="215" spans="1:2">
      <c r="A215" s="12">
        <v>39356</v>
      </c>
      <c r="B215" s="6">
        <v>1</v>
      </c>
    </row>
    <row r="216" spans="1:2">
      <c r="A216" s="12">
        <v>39387</v>
      </c>
      <c r="B216" s="6">
        <v>1</v>
      </c>
    </row>
    <row r="217" spans="1:2">
      <c r="A217" s="12">
        <v>39417</v>
      </c>
      <c r="B217" s="6">
        <v>0</v>
      </c>
    </row>
    <row r="218" spans="1:2">
      <c r="A218" s="12">
        <v>39448</v>
      </c>
      <c r="B218" s="6">
        <v>0</v>
      </c>
    </row>
    <row r="219" spans="1:2">
      <c r="A219" s="12">
        <v>39479</v>
      </c>
      <c r="B219" s="6">
        <v>0</v>
      </c>
    </row>
    <row r="220" spans="1:2">
      <c r="A220" s="12">
        <v>39508</v>
      </c>
      <c r="B220" s="6">
        <v>0</v>
      </c>
    </row>
    <row r="221" spans="1:2">
      <c r="A221" s="12">
        <v>39539</v>
      </c>
      <c r="B221" s="6">
        <v>0</v>
      </c>
    </row>
    <row r="222" spans="1:2">
      <c r="A222" s="12">
        <v>39569</v>
      </c>
      <c r="B222" s="6">
        <v>0</v>
      </c>
    </row>
    <row r="223" spans="1:2">
      <c r="A223" s="12">
        <v>39600</v>
      </c>
      <c r="B223" s="6">
        <v>0</v>
      </c>
    </row>
    <row r="224" spans="1:2">
      <c r="A224" s="12">
        <v>39630</v>
      </c>
      <c r="B224" s="6">
        <v>0</v>
      </c>
    </row>
    <row r="225" spans="1:2">
      <c r="A225" s="12">
        <v>39661</v>
      </c>
      <c r="B225" s="6">
        <v>0</v>
      </c>
    </row>
    <row r="226" spans="1:2">
      <c r="A226" s="12">
        <v>39692</v>
      </c>
      <c r="B226" s="6">
        <v>0</v>
      </c>
    </row>
    <row r="227" spans="1:2">
      <c r="A227" s="12">
        <v>39722</v>
      </c>
      <c r="B227" s="6">
        <v>0</v>
      </c>
    </row>
    <row r="228" spans="1:2">
      <c r="A228" s="12">
        <v>39753</v>
      </c>
      <c r="B228" s="6">
        <v>0</v>
      </c>
    </row>
    <row r="229" spans="1:2">
      <c r="A229" s="12">
        <v>39783</v>
      </c>
      <c r="B229" s="6">
        <v>0</v>
      </c>
    </row>
    <row r="230" spans="1:2">
      <c r="A230" s="12">
        <v>39814</v>
      </c>
      <c r="B230" s="6">
        <v>0</v>
      </c>
    </row>
    <row r="231" spans="1:2">
      <c r="A231" s="12">
        <v>39845</v>
      </c>
      <c r="B231" s="6">
        <v>0</v>
      </c>
    </row>
    <row r="232" spans="1:2">
      <c r="A232" s="12">
        <v>39873</v>
      </c>
      <c r="B232" s="6">
        <v>0</v>
      </c>
    </row>
    <row r="233" spans="1:2">
      <c r="A233" s="12">
        <v>39904</v>
      </c>
      <c r="B233" s="6">
        <v>0</v>
      </c>
    </row>
    <row r="234" spans="1:2">
      <c r="A234" s="12">
        <v>39934</v>
      </c>
      <c r="B234" s="6">
        <v>0</v>
      </c>
    </row>
    <row r="235" spans="1:2">
      <c r="A235" s="12">
        <v>39965</v>
      </c>
      <c r="B235" s="6">
        <v>0</v>
      </c>
    </row>
    <row r="236" spans="1:2">
      <c r="A236" s="12">
        <v>39995</v>
      </c>
      <c r="B236" s="6">
        <v>1</v>
      </c>
    </row>
    <row r="237" spans="1:2">
      <c r="A237" s="12">
        <v>40026</v>
      </c>
      <c r="B237" s="6">
        <v>1</v>
      </c>
    </row>
    <row r="238" spans="1:2">
      <c r="A238" s="12">
        <v>40057</v>
      </c>
      <c r="B238" s="6">
        <v>1</v>
      </c>
    </row>
    <row r="239" spans="1:2">
      <c r="A239" s="12">
        <v>40087</v>
      </c>
      <c r="B239" s="6">
        <v>1</v>
      </c>
    </row>
    <row r="240" spans="1:2">
      <c r="A240" s="12">
        <v>40118</v>
      </c>
      <c r="B240" s="6">
        <v>1</v>
      </c>
    </row>
    <row r="241" spans="1:2">
      <c r="A241" s="12">
        <v>40148</v>
      </c>
      <c r="B241" s="6">
        <v>1</v>
      </c>
    </row>
    <row r="242" spans="1:2">
      <c r="A242" s="12">
        <v>40179</v>
      </c>
      <c r="B242" s="6">
        <v>1</v>
      </c>
    </row>
    <row r="243" spans="1:2">
      <c r="A243" s="12">
        <v>40210</v>
      </c>
      <c r="B243" s="6">
        <v>1</v>
      </c>
    </row>
    <row r="244" spans="1:2">
      <c r="A244" s="12">
        <v>40238</v>
      </c>
      <c r="B244" s="6">
        <v>1</v>
      </c>
    </row>
    <row r="245" spans="1:2">
      <c r="A245" s="12">
        <v>40269</v>
      </c>
      <c r="B245" s="6">
        <v>1</v>
      </c>
    </row>
    <row r="246" spans="1:2">
      <c r="A246" s="13">
        <v>40299</v>
      </c>
      <c r="B246" s="14">
        <v>1</v>
      </c>
    </row>
    <row r="247" spans="1:2">
      <c r="A247" s="13">
        <v>40330</v>
      </c>
      <c r="B247" s="14">
        <v>1</v>
      </c>
    </row>
    <row r="248" spans="1:2">
      <c r="A248" s="13">
        <v>40360</v>
      </c>
      <c r="B248" s="14">
        <v>1</v>
      </c>
    </row>
    <row r="249" spans="1:2">
      <c r="A249" s="13">
        <v>40391</v>
      </c>
      <c r="B249" s="14">
        <v>1</v>
      </c>
    </row>
    <row r="250" spans="1:2">
      <c r="A250" s="13">
        <v>40422</v>
      </c>
      <c r="B250" s="14">
        <v>1</v>
      </c>
    </row>
    <row r="251" spans="1:2">
      <c r="A251" s="13">
        <v>40452</v>
      </c>
      <c r="B251" s="14">
        <v>1</v>
      </c>
    </row>
    <row r="252" spans="1:2">
      <c r="A252" s="13">
        <v>40483</v>
      </c>
      <c r="B252" s="14">
        <v>1</v>
      </c>
    </row>
    <row r="253" spans="1:2">
      <c r="A253" s="13">
        <v>40513</v>
      </c>
      <c r="B253" s="14">
        <v>1</v>
      </c>
    </row>
    <row r="254" spans="1:2">
      <c r="A254" s="13">
        <v>40544</v>
      </c>
      <c r="B254" s="14">
        <v>1</v>
      </c>
    </row>
    <row r="255" spans="1:2">
      <c r="A255" s="13">
        <v>40575</v>
      </c>
      <c r="B255" s="14">
        <v>1</v>
      </c>
    </row>
    <row r="256" spans="1:2">
      <c r="A256" s="13">
        <v>40603</v>
      </c>
      <c r="B256" s="14">
        <v>1</v>
      </c>
    </row>
    <row r="257" spans="1:2">
      <c r="A257" s="13">
        <v>40634</v>
      </c>
      <c r="B257" s="14">
        <v>1</v>
      </c>
    </row>
    <row r="258" spans="1:2">
      <c r="A258" s="13">
        <v>40664</v>
      </c>
      <c r="B258" s="14">
        <v>1</v>
      </c>
    </row>
    <row r="259" spans="1:2">
      <c r="A259" s="13">
        <v>40695</v>
      </c>
      <c r="B259" s="14">
        <v>1</v>
      </c>
    </row>
    <row r="260" spans="1:2">
      <c r="A260" s="13">
        <v>40725</v>
      </c>
      <c r="B260" s="14">
        <v>1</v>
      </c>
    </row>
    <row r="261" spans="1:2">
      <c r="A261" s="13">
        <v>40756</v>
      </c>
      <c r="B261" s="14">
        <v>1</v>
      </c>
    </row>
    <row r="262" spans="1:2">
      <c r="A262" s="13">
        <v>40787</v>
      </c>
      <c r="B262" s="14">
        <v>1</v>
      </c>
    </row>
    <row r="263" spans="1:2">
      <c r="A263" s="13">
        <v>40817</v>
      </c>
      <c r="B263" s="14">
        <v>1</v>
      </c>
    </row>
    <row r="264" spans="1:2">
      <c r="A264" s="13">
        <v>40848</v>
      </c>
      <c r="B264" s="14">
        <v>1</v>
      </c>
    </row>
    <row r="265" spans="1:2">
      <c r="A265" s="13">
        <v>40878</v>
      </c>
      <c r="B265" s="14">
        <v>1</v>
      </c>
    </row>
    <row r="266" spans="1:2">
      <c r="A266" s="13">
        <v>40909</v>
      </c>
      <c r="B266" s="14">
        <v>1</v>
      </c>
    </row>
    <row r="267" spans="1:2">
      <c r="A267" s="13">
        <v>40940</v>
      </c>
      <c r="B267" s="14">
        <v>1</v>
      </c>
    </row>
    <row r="268" spans="1:2">
      <c r="A268" s="13">
        <v>40969</v>
      </c>
      <c r="B268" s="14">
        <v>1</v>
      </c>
    </row>
    <row r="269" spans="1:2">
      <c r="A269" s="13">
        <v>41000</v>
      </c>
      <c r="B269" s="14">
        <v>1</v>
      </c>
    </row>
    <row r="270" spans="1:2">
      <c r="A270" s="13">
        <v>41030</v>
      </c>
      <c r="B270" s="14">
        <v>1</v>
      </c>
    </row>
    <row r="271" spans="1:2">
      <c r="A271" s="13">
        <v>41061</v>
      </c>
      <c r="B271" s="14">
        <v>1</v>
      </c>
    </row>
    <row r="272" spans="1:2">
      <c r="A272" s="13">
        <v>41091</v>
      </c>
      <c r="B272" s="14">
        <v>1</v>
      </c>
    </row>
    <row r="273" spans="1:2">
      <c r="A273" s="13">
        <v>41122</v>
      </c>
      <c r="B273" s="14">
        <v>1</v>
      </c>
    </row>
    <row r="274" spans="1:2">
      <c r="A274" s="13">
        <v>41153</v>
      </c>
      <c r="B274" s="14">
        <v>1</v>
      </c>
    </row>
    <row r="275" spans="1:2">
      <c r="A275" s="13">
        <v>41183</v>
      </c>
      <c r="B275" s="14">
        <v>1</v>
      </c>
    </row>
    <row r="276" spans="1:2">
      <c r="A276" s="13">
        <v>41214</v>
      </c>
      <c r="B276" s="14">
        <v>1</v>
      </c>
    </row>
    <row r="277" spans="1:2">
      <c r="A277" s="13">
        <v>41244</v>
      </c>
      <c r="B277" s="14">
        <v>1</v>
      </c>
    </row>
    <row r="278" spans="1:2">
      <c r="A278" s="13">
        <v>41275</v>
      </c>
      <c r="B278" s="14">
        <v>1</v>
      </c>
    </row>
    <row r="279" spans="1:2">
      <c r="A279" s="13">
        <v>41306</v>
      </c>
      <c r="B279" s="14">
        <v>1</v>
      </c>
    </row>
    <row r="280" spans="1:2">
      <c r="A280" s="13">
        <v>41334</v>
      </c>
      <c r="B280" s="14">
        <v>1</v>
      </c>
    </row>
    <row r="281" spans="1:2">
      <c r="A281" s="13">
        <v>41365</v>
      </c>
      <c r="B281" s="14">
        <v>1</v>
      </c>
    </row>
    <row r="282" spans="1:2">
      <c r="A282" s="13">
        <v>41395</v>
      </c>
      <c r="B282" s="14">
        <v>1</v>
      </c>
    </row>
    <row r="283" spans="1:2">
      <c r="A283" s="13">
        <v>41426</v>
      </c>
      <c r="B283" s="14">
        <v>1</v>
      </c>
    </row>
    <row r="284" spans="1:2">
      <c r="A284" s="13">
        <v>41456</v>
      </c>
      <c r="B284" s="14">
        <v>1</v>
      </c>
    </row>
    <row r="285" spans="1:2">
      <c r="A285" s="13">
        <v>41487</v>
      </c>
      <c r="B285" s="14">
        <v>1</v>
      </c>
    </row>
    <row r="286" spans="1:2">
      <c r="A286" s="13">
        <v>41518</v>
      </c>
      <c r="B286" s="14">
        <v>1</v>
      </c>
    </row>
    <row r="287" spans="1:2">
      <c r="A287" s="13">
        <v>41548</v>
      </c>
      <c r="B287" s="14">
        <v>1</v>
      </c>
    </row>
    <row r="288" spans="1:2">
      <c r="A288" s="13">
        <v>41579</v>
      </c>
      <c r="B288" s="14">
        <v>1</v>
      </c>
    </row>
    <row r="289" spans="1:2">
      <c r="A289" s="13">
        <v>41609</v>
      </c>
      <c r="B289" s="14">
        <v>1</v>
      </c>
    </row>
    <row r="290" spans="1:2">
      <c r="A290" s="13">
        <v>41640</v>
      </c>
      <c r="B290" s="14">
        <v>1</v>
      </c>
    </row>
    <row r="291" spans="1:2">
      <c r="A291" s="13">
        <v>41671</v>
      </c>
      <c r="B291" s="14">
        <v>1</v>
      </c>
    </row>
    <row r="292" spans="1:2">
      <c r="A292" s="13">
        <v>41699</v>
      </c>
      <c r="B292" s="14">
        <v>1</v>
      </c>
    </row>
    <row r="293" spans="1:2">
      <c r="A293" s="13">
        <v>41730</v>
      </c>
      <c r="B293" s="14">
        <v>1</v>
      </c>
    </row>
    <row r="294" spans="1:2">
      <c r="A294" s="13">
        <v>41760</v>
      </c>
      <c r="B294" s="14">
        <v>1</v>
      </c>
    </row>
    <row r="295" spans="1:2">
      <c r="A295" s="13">
        <v>41791</v>
      </c>
      <c r="B295" s="14">
        <v>1</v>
      </c>
    </row>
    <row r="296" spans="1:2">
      <c r="A296" s="13">
        <v>41821</v>
      </c>
      <c r="B296" s="14">
        <v>1</v>
      </c>
    </row>
    <row r="297" spans="1:2">
      <c r="A297" s="13">
        <v>41852</v>
      </c>
      <c r="B297" s="14">
        <v>1</v>
      </c>
    </row>
    <row r="298" spans="1:2">
      <c r="A298" s="13">
        <v>41883</v>
      </c>
      <c r="B298" s="14">
        <v>1</v>
      </c>
    </row>
    <row r="299" spans="1:2">
      <c r="A299" s="13">
        <v>41913</v>
      </c>
      <c r="B299" s="14">
        <v>1</v>
      </c>
    </row>
    <row r="300" spans="1:2">
      <c r="A300" s="13">
        <v>41944</v>
      </c>
      <c r="B300" s="14">
        <v>1</v>
      </c>
    </row>
    <row r="301" spans="1:2">
      <c r="A301" s="13">
        <v>41974</v>
      </c>
      <c r="B301" s="14">
        <v>1</v>
      </c>
    </row>
    <row r="302" spans="1:2">
      <c r="A302" s="13">
        <v>42005</v>
      </c>
      <c r="B302" s="14">
        <v>1</v>
      </c>
    </row>
    <row r="303" spans="1:2">
      <c r="A303" s="13">
        <v>42036</v>
      </c>
      <c r="B303" s="14">
        <v>1</v>
      </c>
    </row>
    <row r="304" spans="1:2">
      <c r="A304" s="13">
        <v>42064</v>
      </c>
      <c r="B304" s="14">
        <v>1</v>
      </c>
    </row>
    <row r="305" spans="1:2">
      <c r="A305" s="13">
        <v>42095</v>
      </c>
      <c r="B305" s="14">
        <v>1</v>
      </c>
    </row>
    <row r="306" spans="1:2">
      <c r="A306" s="13">
        <v>42125</v>
      </c>
      <c r="B306" s="14">
        <v>1</v>
      </c>
    </row>
    <row r="307" spans="1:2">
      <c r="A307" s="13">
        <v>42156</v>
      </c>
      <c r="B307" s="14">
        <v>1</v>
      </c>
    </row>
    <row r="308" spans="1:2">
      <c r="A308" s="13">
        <v>42186</v>
      </c>
      <c r="B308" s="14">
        <v>1</v>
      </c>
    </row>
    <row r="309" spans="1:2">
      <c r="A309" s="13">
        <v>42217</v>
      </c>
      <c r="B309" s="14">
        <v>1</v>
      </c>
    </row>
    <row r="310" spans="1:2">
      <c r="A310" s="13">
        <v>42248</v>
      </c>
      <c r="B310" s="14">
        <v>1</v>
      </c>
    </row>
    <row r="311" spans="1:2">
      <c r="A311" s="13">
        <v>42278</v>
      </c>
      <c r="B311" s="14">
        <v>1</v>
      </c>
    </row>
    <row r="312" spans="1:2">
      <c r="A312" s="13">
        <v>42309</v>
      </c>
      <c r="B312" s="14">
        <v>1</v>
      </c>
    </row>
    <row r="313" spans="1:2">
      <c r="A313" s="13">
        <v>42339</v>
      </c>
      <c r="B313" s="14">
        <v>1</v>
      </c>
    </row>
    <row r="314" spans="1:2">
      <c r="A314" s="13">
        <v>42370</v>
      </c>
      <c r="B314" s="14">
        <v>1</v>
      </c>
    </row>
    <row r="315" spans="1:2">
      <c r="A315" s="13">
        <v>42401</v>
      </c>
      <c r="B315" s="14">
        <v>1</v>
      </c>
    </row>
    <row r="316" spans="1:2">
      <c r="A316" s="13">
        <v>42430</v>
      </c>
      <c r="B316" s="14">
        <v>1</v>
      </c>
    </row>
    <row r="317" spans="1:2">
      <c r="A317" s="13">
        <v>42461</v>
      </c>
      <c r="B317" s="14">
        <v>1</v>
      </c>
    </row>
    <row r="318" spans="1:2">
      <c r="A318" s="13">
        <v>42491</v>
      </c>
      <c r="B318" s="14">
        <v>1</v>
      </c>
    </row>
    <row r="319" spans="1:2">
      <c r="A319" s="13">
        <v>42522</v>
      </c>
      <c r="B319" s="14">
        <v>1</v>
      </c>
    </row>
    <row r="320" spans="1:2">
      <c r="A320" s="13">
        <v>42552</v>
      </c>
      <c r="B320" s="14">
        <v>1</v>
      </c>
    </row>
    <row r="321" spans="1:2">
      <c r="A321" s="13">
        <v>42583</v>
      </c>
      <c r="B321" s="14">
        <v>1</v>
      </c>
    </row>
    <row r="322" spans="1:2">
      <c r="A322" s="13">
        <v>42614</v>
      </c>
      <c r="B322" s="14">
        <v>1</v>
      </c>
    </row>
    <row r="323" spans="1:2">
      <c r="A323" s="13">
        <v>42644</v>
      </c>
      <c r="B323" s="14">
        <v>1</v>
      </c>
    </row>
    <row r="324" spans="1:2">
      <c r="A324" s="13">
        <v>42675</v>
      </c>
      <c r="B324" s="14">
        <v>1</v>
      </c>
    </row>
    <row r="325" spans="1:2">
      <c r="A325" s="13">
        <v>42705</v>
      </c>
      <c r="B325" s="14">
        <v>1</v>
      </c>
    </row>
    <row r="326" spans="1:2">
      <c r="A326" s="13">
        <v>42736</v>
      </c>
      <c r="B326" s="14">
        <v>1</v>
      </c>
    </row>
    <row r="327" spans="1:2">
      <c r="A327" s="13">
        <v>42767</v>
      </c>
      <c r="B327" s="14">
        <v>1</v>
      </c>
    </row>
    <row r="328" spans="1:2">
      <c r="A328" s="13">
        <v>42795</v>
      </c>
      <c r="B328" s="14">
        <v>1</v>
      </c>
    </row>
    <row r="329" spans="1:2">
      <c r="A329" s="13">
        <v>42826</v>
      </c>
      <c r="B329" s="14">
        <v>1</v>
      </c>
    </row>
    <row r="330" spans="1:2">
      <c r="A330" s="13">
        <v>42856</v>
      </c>
      <c r="B330" s="14">
        <v>1</v>
      </c>
    </row>
    <row r="331" spans="1:2">
      <c r="A331" s="13">
        <v>42887</v>
      </c>
      <c r="B331" s="14">
        <v>1</v>
      </c>
    </row>
    <row r="332" spans="1:2">
      <c r="A332" s="13">
        <v>42917</v>
      </c>
      <c r="B332" s="14">
        <v>1</v>
      </c>
    </row>
    <row r="333" spans="1:2">
      <c r="A333" s="13">
        <v>42948</v>
      </c>
      <c r="B333" s="14">
        <v>1</v>
      </c>
    </row>
    <row r="334" spans="1:2">
      <c r="A334" s="13">
        <v>42979</v>
      </c>
      <c r="B334" s="14">
        <v>1</v>
      </c>
    </row>
    <row r="335" spans="1:2">
      <c r="A335" s="13">
        <v>43009</v>
      </c>
      <c r="B335" s="14">
        <v>1</v>
      </c>
    </row>
    <row r="336" spans="1:2">
      <c r="A336" s="13">
        <v>43040</v>
      </c>
      <c r="B336" s="14">
        <v>1</v>
      </c>
    </row>
    <row r="337" spans="1:2">
      <c r="A337" s="13">
        <v>43070</v>
      </c>
      <c r="B337" s="14">
        <v>1</v>
      </c>
    </row>
    <row r="338" spans="1:2">
      <c r="A338" s="13">
        <v>43101</v>
      </c>
      <c r="B338" s="14">
        <v>1</v>
      </c>
    </row>
    <row r="339" spans="1:2">
      <c r="A339" s="13">
        <v>43132</v>
      </c>
      <c r="B339" s="14">
        <v>1</v>
      </c>
    </row>
    <row r="340" spans="1:2">
      <c r="A340" s="13">
        <v>43160</v>
      </c>
      <c r="B340" s="14">
        <v>1</v>
      </c>
    </row>
    <row r="341" spans="1:2">
      <c r="A341" s="13">
        <v>43191</v>
      </c>
      <c r="B341" s="14">
        <v>1</v>
      </c>
    </row>
    <row r="342" spans="1:2">
      <c r="A342" s="13">
        <v>43221</v>
      </c>
      <c r="B342" s="14">
        <v>1</v>
      </c>
    </row>
    <row r="343" spans="1:2">
      <c r="A343" s="13">
        <v>43252</v>
      </c>
      <c r="B343" s="14">
        <v>1</v>
      </c>
    </row>
    <row r="344" spans="1:2">
      <c r="A344" s="13">
        <v>43282</v>
      </c>
      <c r="B344" s="14">
        <v>1</v>
      </c>
    </row>
    <row r="345" spans="1:2">
      <c r="A345" s="13">
        <v>43313</v>
      </c>
      <c r="B345" s="14">
        <v>1</v>
      </c>
    </row>
    <row r="346" spans="1:2">
      <c r="A346" s="13">
        <v>43344</v>
      </c>
      <c r="B346" s="14">
        <v>1</v>
      </c>
    </row>
    <row r="347" spans="1:2">
      <c r="A347" s="13">
        <v>43374</v>
      </c>
      <c r="B347" s="14">
        <v>1</v>
      </c>
    </row>
    <row r="348" spans="1:2">
      <c r="A348" s="13">
        <v>43405</v>
      </c>
      <c r="B348" s="14">
        <v>1</v>
      </c>
    </row>
    <row r="349" spans="1:2">
      <c r="A349" s="13">
        <v>43435</v>
      </c>
      <c r="B349" s="14">
        <v>1</v>
      </c>
    </row>
    <row r="350" spans="1:2">
      <c r="A350" s="13">
        <v>43466</v>
      </c>
      <c r="B350" s="14">
        <v>1</v>
      </c>
    </row>
    <row r="351" spans="1:2">
      <c r="A351" s="13">
        <v>43497</v>
      </c>
      <c r="B351" s="14">
        <v>1</v>
      </c>
    </row>
    <row r="352" spans="1:2">
      <c r="A352" s="13">
        <v>43525</v>
      </c>
      <c r="B352" s="14">
        <v>1</v>
      </c>
    </row>
    <row r="353" spans="1:2">
      <c r="A353" s="13">
        <v>43556</v>
      </c>
      <c r="B353" s="14">
        <v>1</v>
      </c>
    </row>
    <row r="354" spans="1:2">
      <c r="A354" s="13">
        <v>43586</v>
      </c>
      <c r="B354" s="14">
        <v>1</v>
      </c>
    </row>
    <row r="355" spans="1:2">
      <c r="A355" s="13">
        <v>43617</v>
      </c>
      <c r="B355" s="14">
        <v>1</v>
      </c>
    </row>
    <row r="356" spans="1:2">
      <c r="A356" s="13">
        <v>43647</v>
      </c>
      <c r="B356" s="14">
        <v>1</v>
      </c>
    </row>
    <row r="357" spans="1:2">
      <c r="A357" s="13">
        <v>43678</v>
      </c>
      <c r="B357" s="14">
        <v>1</v>
      </c>
    </row>
    <row r="358" spans="1:2">
      <c r="A358" s="13">
        <v>43709</v>
      </c>
      <c r="B358" s="14">
        <v>1</v>
      </c>
    </row>
    <row r="359" spans="1:2">
      <c r="A359" s="13">
        <v>43739</v>
      </c>
      <c r="B359" s="14">
        <v>1</v>
      </c>
    </row>
    <row r="360" spans="1:2">
      <c r="A360" s="13">
        <v>43770</v>
      </c>
      <c r="B360" s="14">
        <v>1</v>
      </c>
    </row>
    <row r="361" spans="1:2">
      <c r="A361" s="13">
        <v>43800</v>
      </c>
      <c r="B361" s="14">
        <v>1</v>
      </c>
    </row>
    <row r="362" spans="1:2">
      <c r="A362" s="13">
        <v>43831</v>
      </c>
      <c r="B362" s="14">
        <v>1</v>
      </c>
    </row>
    <row r="363" spans="1:2">
      <c r="A363" s="13">
        <v>43862</v>
      </c>
      <c r="B363" s="14">
        <v>0</v>
      </c>
    </row>
    <row r="364" spans="1:2">
      <c r="A364" s="13">
        <v>43891</v>
      </c>
      <c r="B364" s="14">
        <v>0</v>
      </c>
    </row>
    <row r="365" spans="1:2">
      <c r="A365" s="13">
        <v>43922</v>
      </c>
      <c r="B365" s="14">
        <v>0</v>
      </c>
    </row>
    <row r="366" spans="1:2">
      <c r="A366" s="13">
        <v>43952</v>
      </c>
      <c r="B366" s="14">
        <v>1</v>
      </c>
    </row>
    <row r="367" spans="1:2">
      <c r="A367" s="13">
        <v>43983</v>
      </c>
      <c r="B367" s="14">
        <v>1</v>
      </c>
    </row>
    <row r="368" spans="1:2">
      <c r="A368" s="13">
        <v>44013</v>
      </c>
      <c r="B368" s="14">
        <v>1</v>
      </c>
    </row>
    <row r="369" spans="1:2">
      <c r="A369" s="13">
        <v>44044</v>
      </c>
      <c r="B369" s="14">
        <v>1</v>
      </c>
    </row>
    <row r="370" spans="1:2">
      <c r="A370" s="13">
        <v>44075</v>
      </c>
      <c r="B370" s="14">
        <v>1</v>
      </c>
    </row>
    <row r="371" spans="1:2">
      <c r="A371" s="13">
        <v>44105</v>
      </c>
      <c r="B371" s="14">
        <v>1</v>
      </c>
    </row>
    <row r="372" spans="1:2">
      <c r="A372" s="13">
        <v>44136</v>
      </c>
      <c r="B372" s="14">
        <v>1</v>
      </c>
    </row>
    <row r="373" spans="1:2">
      <c r="A373" s="13">
        <v>44166</v>
      </c>
      <c r="B373" s="14">
        <v>1</v>
      </c>
    </row>
    <row r="374" spans="1:2">
      <c r="A374" s="13">
        <v>44197</v>
      </c>
      <c r="B374" s="14">
        <v>1</v>
      </c>
    </row>
    <row r="375" spans="1:2">
      <c r="A375" s="13">
        <v>44228</v>
      </c>
      <c r="B375" s="14">
        <v>1</v>
      </c>
    </row>
    <row r="376" spans="1:2">
      <c r="A376" s="13">
        <v>44256</v>
      </c>
      <c r="B376" s="14">
        <v>1</v>
      </c>
    </row>
    <row r="377" spans="1:2">
      <c r="A377" s="13">
        <v>44287</v>
      </c>
      <c r="B377" s="14">
        <v>1</v>
      </c>
    </row>
    <row r="378" spans="1:2">
      <c r="A378" s="13">
        <v>44317</v>
      </c>
      <c r="B378" s="14">
        <v>1</v>
      </c>
    </row>
    <row r="379" spans="1:2">
      <c r="A379" s="13">
        <v>44348</v>
      </c>
      <c r="B379" s="14">
        <v>1</v>
      </c>
    </row>
    <row r="380" spans="1:2">
      <c r="A380" s="13">
        <v>44378</v>
      </c>
      <c r="B380" s="14">
        <v>1</v>
      </c>
    </row>
    <row r="381" spans="1:2">
      <c r="A381" s="13">
        <v>44409</v>
      </c>
      <c r="B381" s="14">
        <v>1</v>
      </c>
    </row>
    <row r="382" spans="1:2">
      <c r="A382" s="13">
        <v>44440</v>
      </c>
      <c r="B382" s="14">
        <v>1</v>
      </c>
    </row>
    <row r="383" spans="1:2">
      <c r="A383" s="13">
        <v>44470</v>
      </c>
      <c r="B383" s="14">
        <v>1</v>
      </c>
    </row>
    <row r="384" spans="1:2">
      <c r="A384" s="13">
        <v>44501</v>
      </c>
      <c r="B384" s="14">
        <v>1</v>
      </c>
    </row>
    <row r="385" spans="1:2">
      <c r="A385" s="13">
        <v>44531</v>
      </c>
      <c r="B385" s="14">
        <v>1</v>
      </c>
    </row>
    <row r="386" spans="1:2">
      <c r="A386" s="13">
        <v>44562</v>
      </c>
      <c r="B386" s="14">
        <v>1</v>
      </c>
    </row>
    <row r="387" spans="1:2">
      <c r="A387" s="13">
        <v>44593</v>
      </c>
      <c r="B387" s="14">
        <v>1</v>
      </c>
    </row>
    <row r="388" spans="1:2">
      <c r="A388" s="13">
        <v>44621</v>
      </c>
      <c r="B388" s="14">
        <v>1</v>
      </c>
    </row>
    <row r="389" spans="1:2">
      <c r="A389" s="13">
        <v>44652</v>
      </c>
      <c r="B389" s="14">
        <v>1</v>
      </c>
    </row>
    <row r="390" spans="1:2">
      <c r="A390" s="13">
        <v>44682</v>
      </c>
      <c r="B390" s="14">
        <v>1</v>
      </c>
    </row>
    <row r="391" spans="1:2">
      <c r="A391" s="13">
        <v>44713</v>
      </c>
      <c r="B391" s="14">
        <v>1</v>
      </c>
    </row>
    <row r="392" spans="1:2">
      <c r="A392" s="13">
        <v>44743</v>
      </c>
      <c r="B392" s="14">
        <v>1</v>
      </c>
    </row>
    <row r="393" spans="1:2">
      <c r="A393" s="13">
        <v>44774</v>
      </c>
      <c r="B393" s="14">
        <v>1</v>
      </c>
    </row>
    <row r="394" spans="1:2">
      <c r="A394" s="13">
        <v>44805</v>
      </c>
      <c r="B394" s="14">
        <v>1</v>
      </c>
    </row>
    <row r="395" spans="1:2">
      <c r="A395" s="13">
        <v>44835</v>
      </c>
      <c r="B395" s="14">
        <v>1</v>
      </c>
    </row>
    <row r="396" spans="1:2">
      <c r="A396" s="13">
        <v>44866</v>
      </c>
      <c r="B396" s="14">
        <v>1</v>
      </c>
    </row>
    <row r="397" spans="1:2">
      <c r="A397" s="13">
        <v>44896</v>
      </c>
      <c r="B397" s="14">
        <v>1</v>
      </c>
    </row>
    <row r="398" spans="1:2">
      <c r="A398" s="13">
        <v>44927</v>
      </c>
      <c r="B398" s="14">
        <v>1</v>
      </c>
    </row>
    <row r="399" spans="1:2">
      <c r="A399" s="13">
        <v>44958</v>
      </c>
      <c r="B399" s="14">
        <v>1</v>
      </c>
    </row>
    <row r="400" spans="1:2">
      <c r="A400" s="13">
        <v>44986</v>
      </c>
      <c r="B400" s="14">
        <v>1</v>
      </c>
    </row>
    <row r="401" spans="1:2">
      <c r="A401" s="13">
        <v>45017</v>
      </c>
      <c r="B401" s="14">
        <v>1</v>
      </c>
    </row>
    <row r="402" spans="1:2">
      <c r="A402" s="13">
        <v>45047</v>
      </c>
      <c r="B402" s="14">
        <v>1</v>
      </c>
    </row>
    <row r="403" spans="1:2">
      <c r="A403" s="13">
        <v>45078</v>
      </c>
      <c r="B403" s="14">
        <v>1</v>
      </c>
    </row>
    <row r="404" spans="1:2">
      <c r="A404" s="13">
        <v>45108</v>
      </c>
      <c r="B404" s="14">
        <v>1</v>
      </c>
    </row>
    <row r="405" spans="1:2">
      <c r="A405" s="13">
        <v>45139</v>
      </c>
      <c r="B405" s="14">
        <v>1</v>
      </c>
    </row>
    <row r="406" spans="1:2">
      <c r="A406" s="13">
        <v>45170</v>
      </c>
      <c r="B406" s="14">
        <v>1</v>
      </c>
    </row>
    <row r="407" spans="1:2">
      <c r="A407" s="13">
        <v>45200</v>
      </c>
      <c r="B407" s="14">
        <v>1</v>
      </c>
    </row>
    <row r="408" spans="1:2">
      <c r="A408" s="13">
        <v>45231</v>
      </c>
      <c r="B408" s="14">
        <v>1</v>
      </c>
    </row>
    <row r="409" spans="1:2">
      <c r="A409" s="13">
        <v>45261</v>
      </c>
      <c r="B409" s="14">
        <v>1</v>
      </c>
    </row>
    <row r="410" spans="1:2">
      <c r="A410" s="13">
        <v>45292</v>
      </c>
      <c r="B410" s="14">
        <v>1</v>
      </c>
    </row>
    <row r="411" spans="1:2">
      <c r="A411" s="13">
        <v>45323</v>
      </c>
      <c r="B411" s="14">
        <v>1</v>
      </c>
    </row>
    <row r="412" spans="1:2">
      <c r="A412" s="13">
        <v>45352</v>
      </c>
      <c r="B412" s="14">
        <v>1</v>
      </c>
    </row>
    <row r="413" spans="1:2">
      <c r="A413" s="13">
        <v>45383</v>
      </c>
      <c r="B413" s="14">
        <v>1</v>
      </c>
    </row>
    <row r="414" spans="1:2">
      <c r="A414" s="13">
        <v>45413</v>
      </c>
      <c r="B414" s="14">
        <v>1</v>
      </c>
    </row>
    <row r="415" spans="1:2">
      <c r="A415" s="13">
        <v>45444</v>
      </c>
      <c r="B415" s="14">
        <v>1</v>
      </c>
    </row>
    <row r="416" spans="1:2">
      <c r="A416" s="13">
        <v>45474</v>
      </c>
      <c r="B416" s="14">
        <v>1</v>
      </c>
    </row>
    <row r="417" spans="1:2">
      <c r="A417" s="13">
        <v>45505</v>
      </c>
      <c r="B417" s="14">
        <v>1</v>
      </c>
    </row>
    <row r="418" spans="1:2">
      <c r="A418" s="13">
        <v>45536</v>
      </c>
      <c r="B418" s="14">
        <v>1</v>
      </c>
    </row>
    <row r="419" spans="1:2">
      <c r="A419" s="13">
        <v>45566</v>
      </c>
      <c r="B419" s="14">
        <v>1</v>
      </c>
    </row>
    <row r="420" spans="1:2">
      <c r="A420" s="13">
        <v>45597</v>
      </c>
      <c r="B420" s="14">
        <v>1</v>
      </c>
    </row>
    <row r="421" spans="1:2">
      <c r="A421" s="13">
        <v>45627</v>
      </c>
      <c r="B421" s="14">
        <v>1</v>
      </c>
    </row>
    <row r="422" spans="1:2">
      <c r="A422" s="13">
        <v>45658</v>
      </c>
      <c r="B422" s="14">
        <v>1</v>
      </c>
    </row>
    <row r="423" spans="1:2">
      <c r="A423" s="13">
        <v>45689</v>
      </c>
      <c r="B423" s="14">
        <v>1</v>
      </c>
    </row>
    <row r="424" spans="1:2">
      <c r="A424" s="13">
        <v>45717</v>
      </c>
      <c r="B424" s="14">
        <v>1</v>
      </c>
    </row>
    <row r="425" spans="1:2">
      <c r="A425" s="13">
        <v>45748</v>
      </c>
      <c r="B425" s="14">
        <v>1</v>
      </c>
    </row>
    <row r="426" spans="1:2">
      <c r="A426" s="13">
        <v>45778</v>
      </c>
      <c r="B426" s="14">
        <v>1</v>
      </c>
    </row>
    <row r="427" spans="1:2">
      <c r="A427" s="13">
        <v>45809</v>
      </c>
      <c r="B427" s="14">
        <v>1</v>
      </c>
    </row>
    <row r="428" spans="1:2">
      <c r="A428" s="13">
        <v>45839</v>
      </c>
      <c r="B428" s="14">
        <v>1</v>
      </c>
    </row>
    <row r="429" spans="1:2">
      <c r="A429" s="13">
        <v>45870</v>
      </c>
      <c r="B429" s="14">
        <v>1</v>
      </c>
    </row>
    <row r="430" spans="1:2">
      <c r="A430" s="13">
        <v>45901</v>
      </c>
      <c r="B430" s="14">
        <v>1</v>
      </c>
    </row>
    <row r="431" spans="1:2">
      <c r="A431" s="13">
        <v>45931</v>
      </c>
      <c r="B431" s="14">
        <v>1</v>
      </c>
    </row>
    <row r="432" spans="1:2">
      <c r="A432" s="13">
        <v>45962</v>
      </c>
      <c r="B432" s="14">
        <v>1</v>
      </c>
    </row>
    <row r="433" spans="1:2">
      <c r="A433" s="13">
        <v>45992</v>
      </c>
      <c r="B433" s="14">
        <v>1</v>
      </c>
    </row>
    <row r="434" spans="1:2">
      <c r="A434" s="13">
        <v>46023</v>
      </c>
      <c r="B434" s="14">
        <v>1</v>
      </c>
    </row>
    <row r="435" spans="1:2">
      <c r="A435" s="13">
        <v>46054</v>
      </c>
      <c r="B435" s="14">
        <v>1</v>
      </c>
    </row>
    <row r="436" spans="1:2">
      <c r="A436" s="13">
        <v>46082</v>
      </c>
      <c r="B436" s="14">
        <v>1</v>
      </c>
    </row>
    <row r="437" spans="1:2">
      <c r="A437" s="13">
        <v>46113</v>
      </c>
      <c r="B437" s="14">
        <v>1</v>
      </c>
    </row>
    <row r="438" spans="1:2">
      <c r="A438" s="13">
        <v>46143</v>
      </c>
      <c r="B438" s="14">
        <v>1</v>
      </c>
    </row>
    <row r="439" spans="1:2">
      <c r="A439" s="13">
        <v>46174</v>
      </c>
      <c r="B439" s="14">
        <v>1</v>
      </c>
    </row>
    <row r="440" spans="1:2">
      <c r="A440" s="13">
        <v>46204</v>
      </c>
      <c r="B440" s="14">
        <v>1</v>
      </c>
    </row>
    <row r="441" spans="1:2">
      <c r="A441" s="13">
        <v>46235</v>
      </c>
      <c r="B441" s="14">
        <v>1</v>
      </c>
    </row>
    <row r="442" spans="1:2">
      <c r="A442" s="13">
        <v>46266</v>
      </c>
      <c r="B442" s="14">
        <v>1</v>
      </c>
    </row>
    <row r="443" spans="1:2">
      <c r="A443" s="13">
        <v>46296</v>
      </c>
      <c r="B443" s="14">
        <v>1</v>
      </c>
    </row>
    <row r="444" spans="1:2">
      <c r="A444" s="13">
        <v>46327</v>
      </c>
      <c r="B444" s="14">
        <v>1</v>
      </c>
    </row>
    <row r="445" spans="1:2">
      <c r="A445" s="13">
        <v>46357</v>
      </c>
      <c r="B445" s="14">
        <v>1</v>
      </c>
    </row>
    <row r="446" spans="1:2">
      <c r="A446" s="13">
        <v>46388</v>
      </c>
      <c r="B446" s="14">
        <v>1</v>
      </c>
    </row>
    <row r="447" spans="1:2">
      <c r="A447" s="13">
        <v>46419</v>
      </c>
      <c r="B447" s="14">
        <v>1</v>
      </c>
    </row>
    <row r="448" spans="1:2">
      <c r="A448" s="13">
        <v>46447</v>
      </c>
      <c r="B448" s="14">
        <v>1</v>
      </c>
    </row>
    <row r="449" spans="1:2">
      <c r="A449" s="13">
        <v>46478</v>
      </c>
      <c r="B449" s="14">
        <v>1</v>
      </c>
    </row>
    <row r="450" spans="1:2">
      <c r="A450" s="13">
        <v>46508</v>
      </c>
      <c r="B450" s="14">
        <v>1</v>
      </c>
    </row>
    <row r="451" spans="1:2">
      <c r="A451" s="13">
        <v>46539</v>
      </c>
      <c r="B451" s="14">
        <v>1</v>
      </c>
    </row>
    <row r="452" spans="1:2">
      <c r="A452" s="13">
        <v>46569</v>
      </c>
      <c r="B452" s="14">
        <v>1</v>
      </c>
    </row>
    <row r="453" spans="1:2">
      <c r="A453" s="13">
        <v>46600</v>
      </c>
      <c r="B453" s="14">
        <v>1</v>
      </c>
    </row>
    <row r="454" spans="1:2">
      <c r="A454" s="13">
        <v>46631</v>
      </c>
      <c r="B454" s="14">
        <v>1</v>
      </c>
    </row>
    <row r="455" spans="1:2">
      <c r="A455" s="13">
        <v>46661</v>
      </c>
      <c r="B455" s="14">
        <v>1</v>
      </c>
    </row>
    <row r="456" spans="1:2">
      <c r="A456" s="13">
        <v>46692</v>
      </c>
      <c r="B456" s="14">
        <v>1</v>
      </c>
    </row>
    <row r="457" spans="1:2">
      <c r="A457" s="13">
        <v>46722</v>
      </c>
      <c r="B457" s="14">
        <v>1</v>
      </c>
    </row>
    <row r="458" spans="1:2">
      <c r="A458" s="13">
        <v>46753</v>
      </c>
      <c r="B458" s="14">
        <v>1</v>
      </c>
    </row>
    <row r="459" spans="1:2">
      <c r="A459" s="13">
        <v>46784</v>
      </c>
      <c r="B459" s="14">
        <v>1</v>
      </c>
    </row>
    <row r="460" spans="1:2">
      <c r="A460" s="13">
        <v>46813</v>
      </c>
      <c r="B460" s="14">
        <v>1</v>
      </c>
    </row>
    <row r="461" spans="1:2">
      <c r="A461" s="13">
        <v>46844</v>
      </c>
      <c r="B461" s="14">
        <v>1</v>
      </c>
    </row>
    <row r="462" spans="1:2">
      <c r="A462" s="13">
        <v>46874</v>
      </c>
      <c r="B462" s="14">
        <v>1</v>
      </c>
    </row>
    <row r="463" spans="1:2">
      <c r="A463" s="13">
        <v>46905</v>
      </c>
      <c r="B463" s="14">
        <v>1</v>
      </c>
    </row>
    <row r="464" spans="1:2">
      <c r="A464" s="13">
        <v>46935</v>
      </c>
      <c r="B464" s="14">
        <v>1</v>
      </c>
    </row>
    <row r="465" spans="1:2">
      <c r="A465" s="13">
        <v>46966</v>
      </c>
      <c r="B465" s="14">
        <v>1</v>
      </c>
    </row>
    <row r="466" spans="1:2">
      <c r="A466" s="13">
        <v>46997</v>
      </c>
      <c r="B466" s="14">
        <v>1</v>
      </c>
    </row>
    <row r="467" spans="1:2">
      <c r="A467" s="13">
        <v>47027</v>
      </c>
      <c r="B467" s="14">
        <v>1</v>
      </c>
    </row>
    <row r="468" spans="1:2">
      <c r="A468" s="13">
        <v>47058</v>
      </c>
      <c r="B468" s="14">
        <v>1</v>
      </c>
    </row>
    <row r="469" spans="1:2">
      <c r="A469" s="13">
        <v>47088</v>
      </c>
      <c r="B469" s="14">
        <v>1</v>
      </c>
    </row>
    <row r="470" spans="1:2">
      <c r="A470" s="13">
        <v>47119</v>
      </c>
      <c r="B470" s="14">
        <v>1</v>
      </c>
    </row>
    <row r="471" spans="1:2">
      <c r="A471" s="13">
        <v>47150</v>
      </c>
      <c r="B471" s="14">
        <v>1</v>
      </c>
    </row>
    <row r="472" spans="1:2">
      <c r="A472" s="13">
        <v>47178</v>
      </c>
      <c r="B472" s="14">
        <v>1</v>
      </c>
    </row>
    <row r="473" spans="1:2">
      <c r="A473" s="13">
        <v>47209</v>
      </c>
      <c r="B473" s="14">
        <v>1</v>
      </c>
    </row>
    <row r="474" spans="1:2">
      <c r="A474" s="13">
        <v>47239</v>
      </c>
      <c r="B474" s="14">
        <v>1</v>
      </c>
    </row>
    <row r="475" spans="1:2">
      <c r="A475" s="13">
        <v>47270</v>
      </c>
      <c r="B475" s="14">
        <v>1</v>
      </c>
    </row>
    <row r="476" spans="1:2">
      <c r="A476" s="13">
        <v>47300</v>
      </c>
      <c r="B476" s="14">
        <v>1</v>
      </c>
    </row>
    <row r="477" spans="1:2">
      <c r="A477" s="13">
        <v>47331</v>
      </c>
      <c r="B477" s="14">
        <v>1</v>
      </c>
    </row>
    <row r="478" spans="1:2">
      <c r="A478" s="13">
        <v>47362</v>
      </c>
      <c r="B478" s="14">
        <v>1</v>
      </c>
    </row>
    <row r="479" spans="1:2">
      <c r="A479" s="13">
        <v>47392</v>
      </c>
      <c r="B479" s="14">
        <v>1</v>
      </c>
    </row>
    <row r="480" spans="1:2">
      <c r="A480" s="13">
        <v>47423</v>
      </c>
      <c r="B480" s="14">
        <v>1</v>
      </c>
    </row>
    <row r="481" spans="1:2">
      <c r="A481" s="13">
        <v>47453</v>
      </c>
      <c r="B481" s="14">
        <v>1</v>
      </c>
    </row>
    <row r="482" spans="1:2">
      <c r="A482" s="13">
        <v>47484</v>
      </c>
      <c r="B482" s="14">
        <v>1</v>
      </c>
    </row>
    <row r="483" spans="1:2">
      <c r="A483" s="13">
        <v>47515</v>
      </c>
      <c r="B483" s="14">
        <v>1</v>
      </c>
    </row>
    <row r="484" spans="1:2">
      <c r="A484" s="13">
        <v>47543</v>
      </c>
      <c r="B484" s="14">
        <v>1</v>
      </c>
    </row>
    <row r="485" spans="1:2">
      <c r="A485" s="13">
        <v>47574</v>
      </c>
      <c r="B485" s="14">
        <v>1</v>
      </c>
    </row>
    <row r="486" spans="1:2">
      <c r="A486" s="13">
        <v>47604</v>
      </c>
      <c r="B486" s="14">
        <v>1</v>
      </c>
    </row>
    <row r="487" spans="1:2">
      <c r="A487" s="13">
        <v>47635</v>
      </c>
      <c r="B487" s="14">
        <v>1</v>
      </c>
    </row>
    <row r="488" spans="1:2">
      <c r="A488" s="13">
        <v>47665</v>
      </c>
      <c r="B488" s="14">
        <v>1</v>
      </c>
    </row>
    <row r="489" spans="1:2">
      <c r="A489" s="13">
        <v>47696</v>
      </c>
      <c r="B489" s="14">
        <v>1</v>
      </c>
    </row>
    <row r="490" spans="1:2">
      <c r="A490" s="13">
        <v>47727</v>
      </c>
      <c r="B490" s="14">
        <v>1</v>
      </c>
    </row>
    <row r="491" spans="1:2">
      <c r="A491" s="13">
        <v>47757</v>
      </c>
      <c r="B491" s="14">
        <v>1</v>
      </c>
    </row>
    <row r="492" spans="1:2">
      <c r="A492" s="13">
        <v>47788</v>
      </c>
      <c r="B492" s="14">
        <v>1</v>
      </c>
    </row>
    <row r="493" spans="1:2">
      <c r="A493" s="13">
        <v>47818</v>
      </c>
      <c r="B493" s="14">
        <v>1</v>
      </c>
    </row>
    <row r="494" spans="1:2">
      <c r="A494" s="13">
        <v>47849</v>
      </c>
      <c r="B494" s="14">
        <v>1</v>
      </c>
    </row>
    <row r="495" spans="1:2">
      <c r="A495" s="13">
        <v>47880</v>
      </c>
      <c r="B495" s="14">
        <v>1</v>
      </c>
    </row>
    <row r="496" spans="1:2">
      <c r="A496" s="13">
        <v>47908</v>
      </c>
      <c r="B496" s="14">
        <v>1</v>
      </c>
    </row>
    <row r="497" spans="1:2">
      <c r="A497" s="13">
        <v>47939</v>
      </c>
      <c r="B497" s="14">
        <v>1</v>
      </c>
    </row>
    <row r="498" spans="1:2">
      <c r="A498" s="13">
        <v>47969</v>
      </c>
      <c r="B498" s="14">
        <v>1</v>
      </c>
    </row>
    <row r="499" spans="1:2">
      <c r="A499" s="13">
        <v>48000</v>
      </c>
      <c r="B499" s="14">
        <v>1</v>
      </c>
    </row>
    <row r="500" spans="1:2">
      <c r="A500" s="13">
        <v>48030</v>
      </c>
      <c r="B500" s="14">
        <v>1</v>
      </c>
    </row>
    <row r="501" spans="1:2">
      <c r="A501" s="13">
        <v>48061</v>
      </c>
      <c r="B501" s="14">
        <v>1</v>
      </c>
    </row>
    <row r="502" spans="1:2">
      <c r="A502" s="13">
        <v>48092</v>
      </c>
      <c r="B502" s="14">
        <v>1</v>
      </c>
    </row>
    <row r="503" spans="1:2">
      <c r="A503" s="13">
        <v>48122</v>
      </c>
      <c r="B503" s="14">
        <v>1</v>
      </c>
    </row>
    <row r="504" spans="1:2">
      <c r="A504" s="13">
        <v>48153</v>
      </c>
      <c r="B504" s="14">
        <v>1</v>
      </c>
    </row>
    <row r="505" spans="1:2">
      <c r="A505" s="13">
        <v>48183</v>
      </c>
      <c r="B505" s="14">
        <v>1</v>
      </c>
    </row>
    <row r="506" spans="1:2">
      <c r="A506" s="13">
        <v>48214</v>
      </c>
      <c r="B506" s="14">
        <v>1</v>
      </c>
    </row>
    <row r="507" spans="1:2">
      <c r="A507" s="13">
        <v>48245</v>
      </c>
      <c r="B507" s="14">
        <v>1</v>
      </c>
    </row>
    <row r="508" spans="1:2">
      <c r="A508" s="13">
        <v>48274</v>
      </c>
      <c r="B508" s="14">
        <v>1</v>
      </c>
    </row>
    <row r="509" spans="1:2">
      <c r="A509" s="13">
        <v>48305</v>
      </c>
      <c r="B509" s="14">
        <v>1</v>
      </c>
    </row>
    <row r="510" spans="1:2">
      <c r="A510" s="13">
        <v>48335</v>
      </c>
      <c r="B510" s="14">
        <v>1</v>
      </c>
    </row>
    <row r="511" spans="1:2">
      <c r="A511" s="13">
        <v>48366</v>
      </c>
      <c r="B511" s="14">
        <v>1</v>
      </c>
    </row>
    <row r="512" spans="1:2">
      <c r="A512" s="13">
        <v>48396</v>
      </c>
      <c r="B512" s="14">
        <v>1</v>
      </c>
    </row>
    <row r="513" spans="1:2">
      <c r="A513" s="13">
        <v>48427</v>
      </c>
      <c r="B513" s="14">
        <v>1</v>
      </c>
    </row>
    <row r="514" spans="1:2">
      <c r="A514" s="13">
        <v>48458</v>
      </c>
      <c r="B514" s="14">
        <v>1</v>
      </c>
    </row>
    <row r="515" spans="1:2">
      <c r="A515" s="13">
        <v>48488</v>
      </c>
      <c r="B515" s="14">
        <v>1</v>
      </c>
    </row>
    <row r="516" spans="1:2">
      <c r="A516" s="13">
        <v>48519</v>
      </c>
      <c r="B516" s="14">
        <v>1</v>
      </c>
    </row>
    <row r="517" spans="1:2">
      <c r="A517" s="13">
        <v>48549</v>
      </c>
      <c r="B517" s="14">
        <v>1</v>
      </c>
    </row>
    <row r="518" spans="1:2">
      <c r="A518" s="13">
        <v>48580</v>
      </c>
      <c r="B518" s="14">
        <v>1</v>
      </c>
    </row>
    <row r="519" spans="1:2">
      <c r="A519" s="13">
        <v>48611</v>
      </c>
      <c r="B519" s="14">
        <v>1</v>
      </c>
    </row>
    <row r="520" spans="1:2">
      <c r="A520" s="13">
        <v>48639</v>
      </c>
      <c r="B520" s="14">
        <v>1</v>
      </c>
    </row>
    <row r="521" spans="1:2">
      <c r="A521" s="13">
        <v>48670</v>
      </c>
      <c r="B521" s="14">
        <v>1</v>
      </c>
    </row>
    <row r="522" spans="1:2">
      <c r="A522" s="13">
        <v>48700</v>
      </c>
      <c r="B522" s="14">
        <v>1</v>
      </c>
    </row>
    <row r="523" spans="1:2">
      <c r="A523" s="13">
        <v>48731</v>
      </c>
      <c r="B523" s="14">
        <v>1</v>
      </c>
    </row>
    <row r="524" spans="1:2">
      <c r="A524" s="13">
        <v>48761</v>
      </c>
      <c r="B524" s="14">
        <v>1</v>
      </c>
    </row>
    <row r="525" spans="1:2">
      <c r="A525" s="13">
        <v>48792</v>
      </c>
      <c r="B525" s="14">
        <v>1</v>
      </c>
    </row>
    <row r="526" spans="1:2">
      <c r="A526" s="13">
        <v>48823</v>
      </c>
      <c r="B526" s="14">
        <v>1</v>
      </c>
    </row>
    <row r="527" spans="1:2">
      <c r="A527" s="13">
        <v>48853</v>
      </c>
      <c r="B527" s="14">
        <v>1</v>
      </c>
    </row>
    <row r="528" spans="1:2">
      <c r="A528" s="13">
        <v>48884</v>
      </c>
      <c r="B528" s="14">
        <v>1</v>
      </c>
    </row>
    <row r="529" spans="1:2">
      <c r="A529" s="13">
        <v>48914</v>
      </c>
      <c r="B529" s="14">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646E2EB93F7848A2ED4BA0A10A8617" ma:contentTypeVersion="11" ma:contentTypeDescription="Create a new document." ma:contentTypeScope="" ma:versionID="a1e837cfb8651dabd24fcc43efe9c36c">
  <xsd:schema xmlns:xsd="http://www.w3.org/2001/XMLSchema" xmlns:xs="http://www.w3.org/2001/XMLSchema" xmlns:p="http://schemas.microsoft.com/office/2006/metadata/properties" xmlns:ns2="d730d899-84ad-4860-8f6d-6871b0defea8" xmlns:ns3="d488d37d-865a-4c40-87e6-5084e0bc4e83" targetNamespace="http://schemas.microsoft.com/office/2006/metadata/properties" ma:root="true" ma:fieldsID="37bb5436639ad2dcd06bfcd01132b94c" ns2:_="" ns3:_="">
    <xsd:import namespace="d730d899-84ad-4860-8f6d-6871b0defea8"/>
    <xsd:import namespace="d488d37d-865a-4c40-87e6-5084e0bc4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30d899-84ad-4860-8f6d-6871b0def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488d37d-865a-4c40-87e6-5084e0bc4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1bc4a7-ca79-4f89-88a4-a0e95f994485}" ma:internalName="TaxCatchAll" ma:showField="CatchAllData" ma:web="d488d37d-865a-4c40-87e6-5084e0bc4e8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s q m i d = " f 1 c 3 6 d 1 c - 5 c 1 5 - 4 8 4 f - b 7 9 2 - 8 e 1 3 1 9 2 b 5 0 4 0 "   x m l n s = " h t t p : / / s c h e m a s . m i c r o s o f t . c o m / D a t a M a s h u p " > A A A A A K 4 E A A B Q S w M E F A A C A A g A x Y U I V z x q g m O l A A A A 9 g A A A B I A H A B D b 2 5 m a W c v U G F j a 2 F n Z S 5 4 b W w g o h g A K K A U A A A A A A A A A A A A A A A A A A A A A A A A A A A A h Y 9 B D o I w F E S v Q r q n L Z g Y J J + y c C u J C d G 4 J a V C I 3 w M L Z a 7 u f B I X k G M o u 5 c z s y b Z O Z + v U E 6 t o 1 3 U b 3 R H S Y k o J x 4 C m V X a q w S M t i j H 5 F U w L a Q p 6 J S 3 g S j i U e j E 1 J b e 4 4 Z c 8 5 R t 6 B d X 7 G Q 8 4 A d s k 0 u a 9 U W v k Z j C 5 S K f F r l / x Y R s H + N E S E N e E R X 0 Z J y Y L M J m c Y v E E 5 7 n + m P C e u h s U O v h E J / l w O b J b D 3 B / E A U E s D B B Q A A g A I A M W F C 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F h Q h X R + k 2 P q c B A A B J B A A A E w A c A E Z v c m 1 1 b G F z L 1 N l Y 3 R p b 2 4 x L m 0 g o h g A K K A U A A A A A A A A A A A A A A A A A A A A A A A A A A A A z V L L T s M w E L x X 6 j 9 Y 4 a F U C q 5 a F Q 6 g C o l S J B D i Q C s 4 u 8 n S B C V 2 W G 8 K V c W / Y y d x E 0 o + g B y c 9 b 5 m Z t c a Q k q U Z I v q P 7 r q 9 / o 9 H Q u E i B 1 5 F H 6 c n 0 3 y d c H e t Z L X x 5 8 x I E x J r F K Y n o z H E 4 9 N W Q r U 7 z H z L V S B I R j P g 8 n l t y o s M p D k v 8 K K z 5 Q k Y 2 v f i 4 l y f T k c R o I E X 5 H m a 7 U Z I u i y d r j H 4 9 1 4 f G T O 0 2 O F E e A 0 A 8 I k l E U W Z C B 0 g W D N L Q j 0 B o O g o n T k G e Q N I B k 1 p N j S N r K c S 4 P f o c o e E 0 1 + x T x g i z x N i A B 5 a d x s n x T F i V z 7 g 4 D J I k 3 d O f 8 i F C 8 i L U D z O a L C B m 7 + l Q s Z G b S Z S o t M j h q w K v I M o S F f B f 1 O d g H z X G 3 A d l 6 p x / g 2 F s 4 a t d b K t A O w F r n S a o 6 t P D O T J r W + J J H 3 b X v X O N x h u P s e y z l a m I 3 L Y T s P H d D n D Z e D P j W N 3 6 0 O n J Z j M 9 Z n K F e + n 6 t u 5 l q H a r / f s Y J g 1 + 7 a w v g 3 u l t K Z 7 G Q a 0 N + u c 1 b L 3 W J Q u o 3 h V l V a 4 N W 6 t + x B L v d H z l k s s 3 L z V a A X W u / l 3 Q x 4 b b l r 6 i T 1 a 7 + H v R 7 i e y k e v U D U E s B A i 0 A F A A C A A g A x Y U I V z x q g m O l A A A A 9 g A A A B I A A A A A A A A A A A A A A A A A A A A A A E N v b m Z p Z y 9 Q Y W N r Y W d l L n h t b F B L A Q I t A B Q A A g A I A M W F C F c P y u m r p A A A A O k A A A A T A A A A A A A A A A A A A A A A A P E A A A B b Q 2 9 u d G V u d F 9 U e X B l c 1 0 u e G 1 s U E s B A i 0 A F A A C A A g A x Y U I V 0 f p N j 6 n A Q A A S Q Q A A B M A A A A A A A A A A A A A A A A A 4 g E A A E Z v c m 1 1 b G F z L 1 N l Y 3 R p b 2 4 x L m 1 Q S w U G A A A A A A M A A w D C A A A A 1 g M 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E R I A A A A A A A D v E 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d G N x N S 0 0 c G d 1 J T I w a n N v b i U z R i U y N H d o Z X J l J T N E d G F i b G U l M 0 Q l M j U y M j Q 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d G N x N V 8 0 c G d 1 X 2 p z b 2 5 f X 3 d o Z X J l X 3 R h Y m x l X 1 8 y M j Q i I C 8 + P E V u d H J 5 I F R 5 c G U 9 I k Z p b G x l Z E N v b X B s Z X R l U m V z d W x 0 V G 9 X b 3 J r c 2 h l Z X Q i I F Z h b H V l P S J s M S I g L z 4 8 R W 5 0 c n k g V H l w Z T 0 i R m l s b F N 0 Y X R 1 c y I g V m F s d W U 9 I n N D b 2 1 w b G V 0 Z S I g L z 4 8 R W 5 0 c n k g V H l w Z T 0 i R m l s b E N v b H V t b k 5 h b W V z I i B W Y W x 1 Z T 0 i c 1 s m c X V v d D t D b 2 x 1 b W 4 x L m l k J n F 1 b 3 Q 7 L C Z x d W 9 0 O 0 N v b H V t b j E u e W V h c i Z x d W 9 0 O y w m c X V v d D t D b 2 x 1 b W 4 x L n Z h b H V l J n F 1 b 3 Q 7 L C Z x d W 9 0 O 0 N v b H V t b j E u b W V h c 3 V y Z S Z x d W 9 0 O y w m c X V v d D t D b 2 x 1 b W 4 x L m 1 l d H J p Y y Z x d W 9 0 O y w m c X V v d D t D b 2 x 1 b W 4 x L n R h Y m x l J n F 1 b 3 Q 7 L C Z x d W 9 0 O 0 N v b H V t b j E u c 2 9 1 c m N l J n F 1 b 3 Q 7 L C Z x d W 9 0 O 0 N v b H V t b j E u b W V h c 3 V y Z W 5 1 b S Z x d W 9 0 O y w m c X V v d D t D b 2 x 1 b W 4 x L m 1 l d H J p Y 2 5 1 b S Z x d W 9 0 O 1 0 i I C 8 + P E V u d H J 5 I F R 5 c G U 9 I k Z p b G x D b 2 x 1 b W 5 U e X B l c y I g V m F s d W U 9 I n N B Q U 1 G Q U F B R k F B Q U E i I C 8 + P E V u d H J 5 I F R 5 c G U 9 I k Z p b G x M Y X N 0 V X B k Y X R l Z C I g V m F s d W U 9 I m Q y M D I z L T A 4 L T A 4 V D I w O j Q 2 O j E w L j A z N D A 4 N z B a I i A v P j x F b n R y e S B U e X B l P S J G a W x s R X J y b 3 J D b 3 V u d C I g V m F s d W U 9 I m w w I i A v P j x F b n R y e S B U e X B l P S J G a W x s R X J y b 3 J D b 2 R l I i B W Y W x 1 Z T 0 i c 1 V u a 2 5 v d 2 4 i I C 8 + P E V u d H J 5 I F R 5 c G U 9 I k Z p b G x D b 3 V u d C I g V m F s d W U 9 I m w x M z I i I C 8 + P E V u d H J 5 I F R 5 c G U 9 I k F k Z G V k V G 9 E Y X R h T W 9 k Z W w i I F Z h b H V l P S J s M C I g L z 4 8 R W 5 0 c n k g V H l w Z T 0 i U X V l c n l J R C I g V m F s d W U 9 I n N j N z M 3 N 2 M w Y y 0 5 N z c 5 L T R m M G E t O D I x N C 0 1 M T Y 2 N D Z i Z G Q w O T Y i I C 8 + P E V u d H J 5 I F R 5 c G U 9 I l J l b G F 0 a W 9 u c 2 h p c E l u Z m 9 D b 2 5 0 Y W l u Z X I i I F Z h b H V l P S J z e y Z x d W 9 0 O 2 N v b H V t b k N v d W 5 0 J n F 1 b 3 Q 7 O j k s J n F 1 b 3 Q 7 a 2 V 5 Q 2 9 s d W 1 u T m F t Z X M m c X V v d D s 6 W 1 0 s J n F 1 b 3 Q 7 c X V l c n l S Z W x h d G l v b n N o a X B z J n F 1 b 3 Q 7 O l t d L C Z x d W 9 0 O 2 N v b H V t b k l k Z W 5 0 a X R p Z X M m c X V v d D s 6 W y Z x d W 9 0 O 1 N l Y 3 R p b 2 4 x L 3 R j c T U t N H B n d S B q c 2 9 u P y R 3 a G V y Z T 1 0 Y W J s Z T 0 l M j I 0 L 0 F 1 d G 9 S Z W 1 v d m V k Q 2 9 s d W 1 u c z E u e 0 N v b H V t b j E u a W Q s M H 0 m c X V v d D s s J n F 1 b 3 Q 7 U 2 V j d G l v b j E v d G N x N S 0 0 c G d 1 I G p z b 2 4 / J H d o Z X J l P X R h Y m x l P S U y M j Q v Q X V 0 b 1 J l b W 9 2 Z W R D b 2 x 1 b W 5 z M S 5 7 Q 2 9 s d W 1 u M S 5 5 Z W F y L D F 9 J n F 1 b 3 Q 7 L C Z x d W 9 0 O 1 N l Y 3 R p b 2 4 x L 3 R j c T U t N H B n d S B q c 2 9 u P y R 3 a G V y Z T 1 0 Y W J s Z T 0 l M j I 0 L 0 F 1 d G 9 S Z W 1 v d m V k Q 2 9 s d W 1 u c z E u e 0 N v b H V t b j E u d m F s d W U s M n 0 m c X V v d D s s J n F 1 b 3 Q 7 U 2 V j d G l v b j E v d G N x N S 0 0 c G d 1 I G p z b 2 4 / J H d o Z X J l P X R h Y m x l P S U y M j Q v Q X V 0 b 1 J l b W 9 2 Z W R D b 2 x 1 b W 5 z M S 5 7 Q 2 9 s d W 1 u M S 5 t Z W F z d X J l L D N 9 J n F 1 b 3 Q 7 L C Z x d W 9 0 O 1 N l Y 3 R p b 2 4 x L 3 R j c T U t N H B n d S B q c 2 9 u P y R 3 a G V y Z T 1 0 Y W J s Z T 0 l M j I 0 L 0 F 1 d G 9 S Z W 1 v d m V k Q 2 9 s d W 1 u c z E u e 0 N v b H V t b j E u b W V 0 c m l j L D R 9 J n F 1 b 3 Q 7 L C Z x d W 9 0 O 1 N l Y 3 R p b 2 4 x L 3 R j c T U t N H B n d S B q c 2 9 u P y R 3 a G V y Z T 1 0 Y W J s Z T 0 l M j I 0 L 0 F 1 d G 9 S Z W 1 v d m V k Q 2 9 s d W 1 u c z E u e 0 N v b H V t b j E u d G F i b G U s N X 0 m c X V v d D s s J n F 1 b 3 Q 7 U 2 V j d G l v b j E v d G N x N S 0 0 c G d 1 I G p z b 2 4 / J H d o Z X J l P X R h Y m x l P S U y M j Q v Q X V 0 b 1 J l b W 9 2 Z W R D b 2 x 1 b W 5 z M S 5 7 Q 2 9 s d W 1 u M S 5 z b 3 V y Y 2 U s N n 0 m c X V v d D s s J n F 1 b 3 Q 7 U 2 V j d G l v b j E v d G N x N S 0 0 c G d 1 I G p z b 2 4 / J H d o Z X J l P X R h Y m x l P S U y M j Q v Q X V 0 b 1 J l b W 9 2 Z W R D b 2 x 1 b W 5 z M S 5 7 Q 2 9 s d W 1 u M S 5 t Z W F z d X J l b n V t L D d 9 J n F 1 b 3 Q 7 L C Z x d W 9 0 O 1 N l Y 3 R p b 2 4 x L 3 R j c T U t N H B n d S B q c 2 9 u P y R 3 a G V y Z T 1 0 Y W J s Z T 0 l M j I 0 L 0 F 1 d G 9 S Z W 1 v d m V k Q 2 9 s d W 1 u c z E u e 0 N v b H V t b j E u b W V 0 c m l j b n V t L D h 9 J n F 1 b 3 Q 7 X S w m c X V v d D t D b 2 x 1 b W 5 D b 3 V u d C Z x d W 9 0 O z o 5 L C Z x d W 9 0 O 0 t l e U N v b H V t b k 5 h b W V z J n F 1 b 3 Q 7 O l t d L C Z x d W 9 0 O 0 N v b H V t b k l k Z W 5 0 a X R p Z X M m c X V v d D s 6 W y Z x d W 9 0 O 1 N l Y 3 R p b 2 4 x L 3 R j c T U t N H B n d S B q c 2 9 u P y R 3 a G V y Z T 1 0 Y W J s Z T 0 l M j I 0 L 0 F 1 d G 9 S Z W 1 v d m V k Q 2 9 s d W 1 u c z E u e 0 N v b H V t b j E u a W Q s M H 0 m c X V v d D s s J n F 1 b 3 Q 7 U 2 V j d G l v b j E v d G N x N S 0 0 c G d 1 I G p z b 2 4 / J H d o Z X J l P X R h Y m x l P S U y M j Q v Q X V 0 b 1 J l b W 9 2 Z W R D b 2 x 1 b W 5 z M S 5 7 Q 2 9 s d W 1 u M S 5 5 Z W F y L D F 9 J n F 1 b 3 Q 7 L C Z x d W 9 0 O 1 N l Y 3 R p b 2 4 x L 3 R j c T U t N H B n d S B q c 2 9 u P y R 3 a G V y Z T 1 0 Y W J s Z T 0 l M j I 0 L 0 F 1 d G 9 S Z W 1 v d m V k Q 2 9 s d W 1 u c z E u e 0 N v b H V t b j E u d m F s d W U s M n 0 m c X V v d D s s J n F 1 b 3 Q 7 U 2 V j d G l v b j E v d G N x N S 0 0 c G d 1 I G p z b 2 4 / J H d o Z X J l P X R h Y m x l P S U y M j Q v Q X V 0 b 1 J l b W 9 2 Z W R D b 2 x 1 b W 5 z M S 5 7 Q 2 9 s d W 1 u M S 5 t Z W F z d X J l L D N 9 J n F 1 b 3 Q 7 L C Z x d W 9 0 O 1 N l Y 3 R p b 2 4 x L 3 R j c T U t N H B n d S B q c 2 9 u P y R 3 a G V y Z T 1 0 Y W J s Z T 0 l M j I 0 L 0 F 1 d G 9 S Z W 1 v d m V k Q 2 9 s d W 1 u c z E u e 0 N v b H V t b j E u b W V 0 c m l j L D R 9 J n F 1 b 3 Q 7 L C Z x d W 9 0 O 1 N l Y 3 R p b 2 4 x L 3 R j c T U t N H B n d S B q c 2 9 u P y R 3 a G V y Z T 1 0 Y W J s Z T 0 l M j I 0 L 0 F 1 d G 9 S Z W 1 v d m V k Q 2 9 s d W 1 u c z E u e 0 N v b H V t b j E u d G F i b G U s N X 0 m c X V v d D s s J n F 1 b 3 Q 7 U 2 V j d G l v b j E v d G N x N S 0 0 c G d 1 I G p z b 2 4 / J H d o Z X J l P X R h Y m x l P S U y M j Q v Q X V 0 b 1 J l b W 9 2 Z W R D b 2 x 1 b W 5 z M S 5 7 Q 2 9 s d W 1 u M S 5 z b 3 V y Y 2 U s N n 0 m c X V v d D s s J n F 1 b 3 Q 7 U 2 V j d G l v b j E v d G N x N S 0 0 c G d 1 I G p z b 2 4 / J H d o Z X J l P X R h Y m x l P S U y M j Q v Q X V 0 b 1 J l b W 9 2 Z W R D b 2 x 1 b W 5 z M S 5 7 Q 2 9 s d W 1 u M S 5 t Z W F z d X J l b n V t L D d 9 J n F 1 b 3 Q 7 L C Z x d W 9 0 O 1 N l Y 3 R p b 2 4 x L 3 R j c T U t N H B n d S B q c 2 9 u P y R 3 a G V y Z T 1 0 Y W J s Z T 0 l M j I 0 L 0 F 1 d G 9 S Z W 1 v d m V k Q 2 9 s d W 1 u c z E u e 0 N v b H V t b j E u b W V 0 c m l j b n V t L D h 9 J n F 1 b 3 Q 7 X S w m c X V v d D t S Z W x h d G l v b n N o a X B J b m Z v J n F 1 b 3 Q 7 O l t d f S I g L z 4 8 L 1 N 0 Y W J s Z U V u d H J p Z X M + P C 9 J d G V t P j x J d G V t P j x J d G V t T G 9 j Y X R p b 2 4 + P E l 0 Z W 1 U e X B l P k Z v c m 1 1 b G E 8 L 0 l 0 Z W 1 U e X B l P j x J d G V t U G F 0 a D 5 T Z W N 0 a W 9 u M S 9 0 Y 3 E 1 L T R w Z 3 U l M j B q c 2 9 u J T N G J T I 0 d 2 h l c m U l M 0 R 0 Y W J s Z S U z R C U y N T I y N C 9 T b 3 V y Y 2 U 8 L 0 l 0 Z W 1 Q Y X R o P j w v S X R l b U x v Y 2 F 0 a W 9 u P j x T d G F i b G V F b n R y a W V z I C 8 + P C 9 J d G V t P j x J d G V t P j x J d G V t T G 9 j Y X R p b 2 4 + P E l 0 Z W 1 U e X B l P k Z v c m 1 1 b G E 8 L 0 l 0 Z W 1 U e X B l P j x J d G V t U G F 0 a D 5 T Z W N 0 a W 9 u M S 9 0 Y 3 E 1 L T R w Z 3 U l M j B q c 2 9 u J T N G J T I 0 d 2 h l c m U l M 0 R 0 Y W J s Z S U z R C U y N T I y N C 9 D b 2 5 2 Z X J 0 Z W Q l M j B 0 b y U y M F R h Y m x l P C 9 J d G V t U G F 0 a D 4 8 L 0 l 0 Z W 1 M b 2 N h d G l v b j 4 8 U 3 R h Y m x l R W 5 0 c m l l c y A v P j w v S X R l b T 4 8 S X R l b T 4 8 S X R l b U x v Y 2 F 0 a W 9 u P j x J d G V t V H l w Z T 5 G b 3 J t d W x h P C 9 J d G V t V H l w Z T 4 8 S X R l b V B h d G g + U 2 V j d G l v b j E v d G N x N S 0 0 c G d 1 J T I w a n N v b i U z R i U y N H d o Z X J l J T N E d G F i b G U l M 0 Q l M j U y M j Q v R X h w Y W 5 k Z W Q l M j B D b 2 x 1 b W 4 x P C 9 J d G V t U G F 0 a D 4 8 L 0 l 0 Z W 1 M b 2 N h d G l v b j 4 8 U 3 R h Y m x l R W 5 0 c m l l c y A v P j w v S X R l b T 4 8 S X R l b T 4 8 S X R l b U x v Y 2 F 0 a W 9 u P j x J d G V t V H l w Z T 5 G b 3 J t d W x h P C 9 J d G V t V H l w Z T 4 8 S X R l b V B h d G g + U 2 V j d G l v b j E v d G N x N S 0 0 c G d 1 J T I w a n N v b i U z R i U y N H d o Z X J l J T N E d G F i b G U l M 0 Q l M j U y M j Q v U m V v c m R l c m V k J T I w Q 2 9 s d W 1 u c z w v S X R l b V B h d G g + P C 9 J d G V t T G 9 j Y X R p b 2 4 + P F N 0 Y W J s Z U V u d H J p Z X M g L z 4 8 L 0 l 0 Z W 0 + P E l 0 Z W 0 + P E l 0 Z W 1 M b 2 N h d G l v b j 4 8 S X R l b V R 5 c G U + R m 9 y b X V s Y T w v S X R l b V R 5 c G U + P E l 0 Z W 1 Q Y X R o P l N l Y 3 R p b 2 4 x L 3 R j c T U t N H B n d S U y M G p z b 2 4 l M 0 Y l M j R 3 a G V y Z S U z R H R h Y m x l J T N E J T I 1 M j I 0 L 0 N o Y W 5 n Z W Q l M j B U e X B l P C 9 J d G V t U G F 0 a D 4 8 L 0 l 0 Z W 1 M b 2 N h d G l v b j 4 8 U 3 R h Y m x l R W 5 0 c m l l c y A v P j w v S X R l b T 4 8 L 0 l 0 Z W 1 z P j w v T G 9 j Y W x Q Y W N r Y W d l T W V 0 Y W R h d G F G a W x l P h Y A A A B Q S w U G A A A A A A A A A A A A A A A A A A A A A A A A 2 g A A A A E A A A D Q j J 3 f A R X R E Y x 6 A M B P w p f r A Q A A A M 0 s i x M F N J J I i z 0 M 2 8 q H m m g A A A A A A g A A A A A A A 2 Y A A M A A A A A Q A A A A 8 w Q H l U n D p r 2 y I s G 1 X y H 8 s Q A A A A A E g A A A o A A A A B A A A A A / R 8 J b t c K Y Q U 6 + g C j f y e u S U A A A A D Z e o / 1 + T g p R m q 6 f 9 q R S 3 / q A / F h C s u X K o H r P Y M D B O X 8 s G K c Q Y A Z E b c 5 j L e Q c o 8 E D m x + m q T x p j v D X P i J M j i / L 1 F h t d j M p E Z L l u V x o N n 3 0 y V T w F A A A A B b A t p A W F 6 6 6 q R g T A p 6 e 0 + W C D l q G < / 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d488d37d-865a-4c40-87e6-5084e0bc4e83" xsi:nil="true"/>
    <lcf76f155ced4ddcb4097134ff3c332f xmlns="d730d899-84ad-4860-8f6d-6871b0defea8">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93A314-D501-4BE7-9EE3-EB644913F7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30d899-84ad-4860-8f6d-6871b0defea8"/>
    <ds:schemaRef ds:uri="d488d37d-865a-4c40-87e6-5084e0bc4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CF1E4D-40B7-4891-A4B9-51016D4C7CA0}">
  <ds:schemaRefs>
    <ds:schemaRef ds:uri="http://schemas.microsoft.com/DataMashup"/>
  </ds:schemaRefs>
</ds:datastoreItem>
</file>

<file path=customXml/itemProps3.xml><?xml version="1.0" encoding="utf-8"?>
<ds:datastoreItem xmlns:ds="http://schemas.openxmlformats.org/officeDocument/2006/customXml" ds:itemID="{7D6DFB11-5EFE-4367-B051-7E24D696C71C}">
  <ds:schemaRefs>
    <ds:schemaRef ds:uri="http://www.w3.org/XML/1998/namespace"/>
    <ds:schemaRef ds:uri="http://schemas.openxmlformats.org/package/2006/metadata/core-properties"/>
    <ds:schemaRef ds:uri="d488d37d-865a-4c40-87e6-5084e0bc4e83"/>
    <ds:schemaRef ds:uri="http://purl.org/dc/terms/"/>
    <ds:schemaRef ds:uri="http://purl.org/dc/dcmitype/"/>
    <ds:schemaRef ds:uri="http://schemas.microsoft.com/office/infopath/2007/PartnerControls"/>
    <ds:schemaRef ds:uri="http://schemas.microsoft.com/office/2006/documentManagement/types"/>
    <ds:schemaRef ds:uri="d730d899-84ad-4860-8f6d-6871b0defea8"/>
    <ds:schemaRef ds:uri="http://schemas.microsoft.com/office/2006/metadata/properties"/>
    <ds:schemaRef ds:uri="http://purl.org/dc/elements/1.1/"/>
  </ds:schemaRefs>
</ds:datastoreItem>
</file>

<file path=customXml/itemProps4.xml><?xml version="1.0" encoding="utf-8"?>
<ds:datastoreItem xmlns:ds="http://schemas.openxmlformats.org/officeDocument/2006/customXml" ds:itemID="{B1464BEA-5A6E-447C-939D-57184AF2E4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figure</vt:lpstr>
      <vt:lpstr>Data</vt:lpstr>
      <vt:lpstr>Query</vt:lpstr>
      <vt:lpstr>Parameters</vt:lpstr>
      <vt:lpstr>Recession dates</vt:lpstr>
    </vt:vector>
  </TitlesOfParts>
  <Company>USDOT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Sari Kimmel</cp:lastModifiedBy>
  <dcterms:created xsi:type="dcterms:W3CDTF">2019-03-19T18:55:13Z</dcterms:created>
  <dcterms:modified xsi:type="dcterms:W3CDTF">2024-01-02T15:06:33Z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0x010100CF646E2EB93F7848A2ED4BA0A10A8617</vt:lpwstr>
  </property>
  <property fmtid="{D5CDD505-2E9C-101B-9397-08002B2CF9AE}" pid="3" name="MediaServiceImageTags">
    <vt:lpwstr/>
  </property>
</Properties>
</file>