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backupFile="1" codeName="ThisWorkbook"/>
  <mc:AlternateContent xmlns:mc="http://schemas.openxmlformats.org/markup-compatibility/2006">
    <mc:Choice Requires="x15">
      <x15ac:absPath xmlns:x15ac="http://schemas.microsoft.com/office/spreadsheetml/2010/11/ac" url="P:\NTS\2025\013125 January\toWeb\"/>
    </mc:Choice>
  </mc:AlternateContent>
  <xr:revisionPtr revIDLastSave="0" documentId="8_{6D1A8A1A-7867-48F9-8121-F934BB5C8AFD}" xr6:coauthVersionLast="47" xr6:coauthVersionMax="47" xr10:uidLastSave="{00000000-0000-0000-0000-000000000000}"/>
  <bookViews>
    <workbookView xWindow="-120" yWindow="-120" windowWidth="29040" windowHeight="15720" tabRatio="498" xr2:uid="{00000000-000D-0000-FFFF-FFFF00000000}"/>
  </bookViews>
  <sheets>
    <sheet name="Graph" sheetId="28" r:id="rId1"/>
    <sheet name="2-34" sheetId="24" r:id="rId2"/>
    <sheet name="2-34_new" sheetId="26" state="hidden" r:id="rId3"/>
    <sheet name="2-34_CR" sheetId="19" state="hidden" r:id="rId4"/>
    <sheet name="working_CR" sheetId="20" state="hidden" r:id="rId5"/>
  </sheets>
  <definedNames>
    <definedName name="_TS2002">#REF!</definedName>
    <definedName name="_TS2003">#REF!</definedName>
    <definedName name="_TS2004">#REF!</definedName>
    <definedName name="_TS2005">#REF!</definedName>
    <definedName name="_TS2006">#REF!</definedName>
    <definedName name="_TS200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 i="26" l="1"/>
  <c r="B49" i="26"/>
  <c r="E49" i="26"/>
  <c r="I49" i="26"/>
  <c r="M49" i="26"/>
  <c r="Q49" i="26"/>
  <c r="U49" i="26"/>
  <c r="Y49" i="26"/>
  <c r="AC49" i="26"/>
  <c r="C50" i="26"/>
  <c r="D50" i="26"/>
  <c r="E50" i="26"/>
  <c r="F50" i="26"/>
  <c r="G50" i="26"/>
  <c r="H50" i="26"/>
  <c r="I50" i="26"/>
  <c r="J50" i="26"/>
  <c r="K50" i="26"/>
  <c r="L50" i="26"/>
  <c r="M50" i="26"/>
  <c r="N50" i="26"/>
  <c r="O50" i="26"/>
  <c r="P50" i="26"/>
  <c r="Q50" i="26"/>
  <c r="R50" i="26"/>
  <c r="S50" i="26"/>
  <c r="T50" i="26"/>
  <c r="U50" i="26"/>
  <c r="V50" i="26"/>
  <c r="W50" i="26"/>
  <c r="X50" i="26"/>
  <c r="Y50" i="26"/>
  <c r="Z50" i="26"/>
  <c r="AA50" i="26"/>
  <c r="AB50" i="26"/>
  <c r="AC50" i="26"/>
  <c r="AD50" i="26"/>
  <c r="C51" i="26"/>
  <c r="D51" i="26"/>
  <c r="E51" i="26"/>
  <c r="F51" i="26"/>
  <c r="G51" i="26"/>
  <c r="H51" i="26"/>
  <c r="I51" i="26"/>
  <c r="J51" i="26"/>
  <c r="K51" i="26"/>
  <c r="L51" i="26"/>
  <c r="M51" i="26"/>
  <c r="N51" i="26"/>
  <c r="O51" i="26"/>
  <c r="P51" i="26"/>
  <c r="Q51" i="26"/>
  <c r="R51" i="26"/>
  <c r="S51" i="26"/>
  <c r="T51" i="26"/>
  <c r="U51" i="26"/>
  <c r="V51" i="26"/>
  <c r="W51" i="26"/>
  <c r="X51" i="26"/>
  <c r="Y51" i="26"/>
  <c r="Z51" i="26"/>
  <c r="AA51" i="26"/>
  <c r="AB51" i="26"/>
  <c r="AC51" i="26"/>
  <c r="AD51" i="26"/>
  <c r="C52" i="26"/>
  <c r="D52" i="26"/>
  <c r="E52" i="26"/>
  <c r="F52" i="26"/>
  <c r="G52" i="26"/>
  <c r="H52" i="26"/>
  <c r="I52" i="26"/>
  <c r="J52" i="26"/>
  <c r="K52" i="26"/>
  <c r="L52" i="26"/>
  <c r="M52" i="26"/>
  <c r="N52" i="26"/>
  <c r="O52" i="26"/>
  <c r="P52" i="26"/>
  <c r="Q52" i="26"/>
  <c r="R52" i="26"/>
  <c r="S52" i="26"/>
  <c r="T52" i="26"/>
  <c r="U52" i="26"/>
  <c r="V52" i="26"/>
  <c r="W52" i="26"/>
  <c r="X52" i="26"/>
  <c r="Y52" i="26"/>
  <c r="Z52" i="26"/>
  <c r="AA52" i="26"/>
  <c r="AB52" i="26"/>
  <c r="AC52" i="26"/>
  <c r="AD52" i="26"/>
  <c r="C53" i="26"/>
  <c r="D53" i="26"/>
  <c r="E53" i="26"/>
  <c r="F53" i="26"/>
  <c r="G53" i="26"/>
  <c r="H53" i="26"/>
  <c r="I53" i="26"/>
  <c r="J53" i="26"/>
  <c r="K53" i="26"/>
  <c r="L53" i="26"/>
  <c r="M53" i="26"/>
  <c r="N53" i="26"/>
  <c r="O53" i="26"/>
  <c r="P53" i="26"/>
  <c r="Q53" i="26"/>
  <c r="R53" i="26"/>
  <c r="S53" i="26"/>
  <c r="T53" i="26"/>
  <c r="U53" i="26"/>
  <c r="V53" i="26"/>
  <c r="W53" i="26"/>
  <c r="X53" i="26"/>
  <c r="Y53" i="26"/>
  <c r="Z53" i="26"/>
  <c r="AA53" i="26"/>
  <c r="AB53" i="26"/>
  <c r="AC53" i="26"/>
  <c r="AD53" i="26"/>
  <c r="C54" i="26"/>
  <c r="D54" i="26"/>
  <c r="E54" i="26"/>
  <c r="F54" i="26"/>
  <c r="G54" i="26"/>
  <c r="H54" i="26"/>
  <c r="I54" i="26"/>
  <c r="J54" i="26"/>
  <c r="K54" i="26"/>
  <c r="L54" i="26"/>
  <c r="M54" i="26"/>
  <c r="N54" i="26"/>
  <c r="O54" i="26"/>
  <c r="P54" i="26"/>
  <c r="Q54" i="26"/>
  <c r="R54" i="26"/>
  <c r="S54" i="26"/>
  <c r="T54" i="26"/>
  <c r="U54" i="26"/>
  <c r="V54" i="26"/>
  <c r="W54" i="26"/>
  <c r="X54" i="26"/>
  <c r="Y54" i="26"/>
  <c r="Z54" i="26"/>
  <c r="AA54" i="26"/>
  <c r="AB54" i="26"/>
  <c r="AC54" i="26"/>
  <c r="AD54" i="26"/>
  <c r="C55" i="26"/>
  <c r="D55" i="26"/>
  <c r="E55" i="26"/>
  <c r="F55" i="26"/>
  <c r="G55" i="26"/>
  <c r="H55" i="26"/>
  <c r="I55" i="26"/>
  <c r="J55" i="26"/>
  <c r="K55" i="26"/>
  <c r="L55" i="26"/>
  <c r="M55" i="26"/>
  <c r="N55" i="26"/>
  <c r="O55" i="26"/>
  <c r="P55" i="26"/>
  <c r="Q55" i="26"/>
  <c r="R55" i="26"/>
  <c r="S55" i="26"/>
  <c r="T55" i="26"/>
  <c r="U55" i="26"/>
  <c r="V55" i="26"/>
  <c r="W55" i="26"/>
  <c r="X55" i="26"/>
  <c r="Y55" i="26"/>
  <c r="Z55" i="26"/>
  <c r="AA55" i="26"/>
  <c r="AB55" i="26"/>
  <c r="AC55" i="26"/>
  <c r="AD55" i="26"/>
  <c r="B51" i="26"/>
  <c r="B52" i="26"/>
  <c r="B53" i="26"/>
  <c r="B54" i="26"/>
  <c r="B55" i="26"/>
  <c r="B50" i="26"/>
  <c r="C42" i="26"/>
  <c r="F42" i="26"/>
  <c r="G42" i="26"/>
  <c r="J42" i="26"/>
  <c r="K42" i="26"/>
  <c r="N42" i="26"/>
  <c r="O42" i="26"/>
  <c r="R42" i="26"/>
  <c r="S42" i="26"/>
  <c r="V42" i="26"/>
  <c r="W42" i="26"/>
  <c r="Z42" i="26"/>
  <c r="AA42" i="26"/>
  <c r="AD42" i="26"/>
  <c r="C43" i="26"/>
  <c r="D43" i="26"/>
  <c r="E43" i="26"/>
  <c r="F43" i="26"/>
  <c r="G43" i="26"/>
  <c r="H43" i="26"/>
  <c r="I43" i="26"/>
  <c r="J43" i="26"/>
  <c r="K43" i="26"/>
  <c r="L43" i="26"/>
  <c r="M43" i="26"/>
  <c r="N43" i="26"/>
  <c r="O43" i="26"/>
  <c r="P43" i="26"/>
  <c r="Q43" i="26"/>
  <c r="R43" i="26"/>
  <c r="S43" i="26"/>
  <c r="T43" i="26"/>
  <c r="U43" i="26"/>
  <c r="V43" i="26"/>
  <c r="W43" i="26"/>
  <c r="X43" i="26"/>
  <c r="Y43" i="26"/>
  <c r="Z43" i="26"/>
  <c r="AA43" i="26"/>
  <c r="AB43" i="26"/>
  <c r="AC43" i="26"/>
  <c r="AD43" i="26"/>
  <c r="C44" i="26"/>
  <c r="D44" i="26"/>
  <c r="E44" i="26"/>
  <c r="F44" i="26"/>
  <c r="G44" i="26"/>
  <c r="H44" i="26"/>
  <c r="I44" i="26"/>
  <c r="J44" i="26"/>
  <c r="K44" i="26"/>
  <c r="L44" i="26"/>
  <c r="M44" i="26"/>
  <c r="N44" i="26"/>
  <c r="O44" i="26"/>
  <c r="P44" i="26"/>
  <c r="Q44" i="26"/>
  <c r="R44" i="26"/>
  <c r="S44" i="26"/>
  <c r="T44" i="26"/>
  <c r="U44" i="26"/>
  <c r="V44" i="26"/>
  <c r="W44" i="26"/>
  <c r="X44" i="26"/>
  <c r="Y44" i="26"/>
  <c r="Z44" i="26"/>
  <c r="AA44" i="26"/>
  <c r="AB44" i="26"/>
  <c r="AC44" i="26"/>
  <c r="AD44" i="26"/>
  <c r="C45" i="26"/>
  <c r="D45" i="26"/>
  <c r="E45" i="26"/>
  <c r="F45" i="26"/>
  <c r="G45" i="26"/>
  <c r="H45" i="26"/>
  <c r="I45" i="26"/>
  <c r="J45" i="26"/>
  <c r="K45" i="26"/>
  <c r="L45" i="26"/>
  <c r="M45" i="26"/>
  <c r="N45" i="26"/>
  <c r="O45" i="26"/>
  <c r="P45" i="26"/>
  <c r="Q45" i="26"/>
  <c r="R45" i="26"/>
  <c r="S45" i="26"/>
  <c r="T45" i="26"/>
  <c r="U45" i="26"/>
  <c r="V45" i="26"/>
  <c r="W45" i="26"/>
  <c r="X45" i="26"/>
  <c r="Y45" i="26"/>
  <c r="Z45" i="26"/>
  <c r="AA45" i="26"/>
  <c r="AB45" i="26"/>
  <c r="AC45" i="26"/>
  <c r="AD45" i="26"/>
  <c r="C46" i="26"/>
  <c r="D46" i="26"/>
  <c r="E46" i="26"/>
  <c r="F46" i="26"/>
  <c r="G46" i="26"/>
  <c r="H46" i="26"/>
  <c r="I46" i="26"/>
  <c r="J46" i="26"/>
  <c r="K46" i="26"/>
  <c r="L46" i="26"/>
  <c r="M46" i="26"/>
  <c r="N46" i="26"/>
  <c r="O46" i="26"/>
  <c r="P46" i="26"/>
  <c r="Q46" i="26"/>
  <c r="R46" i="26"/>
  <c r="S46" i="26"/>
  <c r="T46" i="26"/>
  <c r="U46" i="26"/>
  <c r="V46" i="26"/>
  <c r="W46" i="26"/>
  <c r="X46" i="26"/>
  <c r="Y46" i="26"/>
  <c r="Z46" i="26"/>
  <c r="AA46" i="26"/>
  <c r="AB46" i="26"/>
  <c r="AC46" i="26"/>
  <c r="AD46" i="26"/>
  <c r="C47" i="26"/>
  <c r="D47" i="26"/>
  <c r="E47" i="26"/>
  <c r="F47" i="26"/>
  <c r="G47" i="26"/>
  <c r="H47" i="26"/>
  <c r="I47" i="26"/>
  <c r="J47" i="26"/>
  <c r="K47" i="26"/>
  <c r="L47" i="26"/>
  <c r="M47" i="26"/>
  <c r="N47" i="26"/>
  <c r="O47" i="26"/>
  <c r="P47" i="26"/>
  <c r="Q47" i="26"/>
  <c r="R47" i="26"/>
  <c r="S47" i="26"/>
  <c r="T47" i="26"/>
  <c r="U47" i="26"/>
  <c r="V47" i="26"/>
  <c r="W47" i="26"/>
  <c r="X47" i="26"/>
  <c r="Y47" i="26"/>
  <c r="Z47" i="26"/>
  <c r="AA47" i="26"/>
  <c r="AB47" i="26"/>
  <c r="AC47" i="26"/>
  <c r="AD47" i="26"/>
  <c r="C48" i="26"/>
  <c r="D48" i="26"/>
  <c r="E48" i="26"/>
  <c r="F48" i="26"/>
  <c r="G48" i="26"/>
  <c r="H48" i="26"/>
  <c r="I48" i="26"/>
  <c r="J48" i="26"/>
  <c r="K48" i="26"/>
  <c r="L48" i="26"/>
  <c r="M48" i="26"/>
  <c r="N48" i="26"/>
  <c r="O48" i="26"/>
  <c r="P48" i="26"/>
  <c r="Q48" i="26"/>
  <c r="R48" i="26"/>
  <c r="S48" i="26"/>
  <c r="T48" i="26"/>
  <c r="U48" i="26"/>
  <c r="V48" i="26"/>
  <c r="W48" i="26"/>
  <c r="X48" i="26"/>
  <c r="Y48" i="26"/>
  <c r="Z48" i="26"/>
  <c r="AA48" i="26"/>
  <c r="AB48" i="26"/>
  <c r="AC48" i="26"/>
  <c r="AD48" i="26"/>
  <c r="B44" i="26"/>
  <c r="B45" i="26"/>
  <c r="B46" i="26"/>
  <c r="B47" i="26"/>
  <c r="B48" i="26"/>
  <c r="B43" i="26"/>
  <c r="B3" i="26"/>
  <c r="B35" i="26"/>
  <c r="E35" i="26"/>
  <c r="F35" i="26"/>
  <c r="I35" i="26"/>
  <c r="J35" i="26"/>
  <c r="M35" i="26"/>
  <c r="N35" i="26"/>
  <c r="Q35" i="26"/>
  <c r="R35" i="26"/>
  <c r="U35" i="26"/>
  <c r="V35" i="26"/>
  <c r="Y35" i="26"/>
  <c r="Z35" i="26"/>
  <c r="AC35" i="26"/>
  <c r="AD35" i="26"/>
  <c r="C36" i="26"/>
  <c r="D36" i="26"/>
  <c r="E36" i="26"/>
  <c r="F36" i="26"/>
  <c r="G36" i="26"/>
  <c r="H36" i="26"/>
  <c r="I36" i="26"/>
  <c r="J36" i="26"/>
  <c r="K36" i="26"/>
  <c r="L36" i="26"/>
  <c r="M36" i="26"/>
  <c r="N36" i="26"/>
  <c r="O36" i="26"/>
  <c r="P36" i="26"/>
  <c r="Q36" i="26"/>
  <c r="R36" i="26"/>
  <c r="S36" i="26"/>
  <c r="T36" i="26"/>
  <c r="U36" i="26"/>
  <c r="V36" i="26"/>
  <c r="W36" i="26"/>
  <c r="X36" i="26"/>
  <c r="Y36" i="26"/>
  <c r="Z36" i="26"/>
  <c r="AA36" i="26"/>
  <c r="AB36" i="26"/>
  <c r="AC36" i="26"/>
  <c r="AD36" i="26"/>
  <c r="C37" i="26"/>
  <c r="D37" i="26"/>
  <c r="E37" i="26"/>
  <c r="F37" i="26"/>
  <c r="G37" i="26"/>
  <c r="H37" i="26"/>
  <c r="I37" i="26"/>
  <c r="J37" i="26"/>
  <c r="K37" i="26"/>
  <c r="L37" i="26"/>
  <c r="M37" i="26"/>
  <c r="N37" i="26"/>
  <c r="O37" i="26"/>
  <c r="P37" i="26"/>
  <c r="Q37" i="26"/>
  <c r="R37" i="26"/>
  <c r="S37" i="26"/>
  <c r="T37" i="26"/>
  <c r="U37" i="26"/>
  <c r="V37" i="26"/>
  <c r="W37" i="26"/>
  <c r="X37" i="26"/>
  <c r="Y37" i="26"/>
  <c r="Z37" i="26"/>
  <c r="AA37" i="26"/>
  <c r="AB37" i="26"/>
  <c r="AC37" i="26"/>
  <c r="AD37" i="26"/>
  <c r="C38" i="26"/>
  <c r="D38" i="26"/>
  <c r="E38" i="26"/>
  <c r="F38" i="26"/>
  <c r="G38" i="26"/>
  <c r="H38" i="26"/>
  <c r="I38" i="26"/>
  <c r="J38" i="26"/>
  <c r="K38" i="26"/>
  <c r="L38" i="26"/>
  <c r="M38" i="26"/>
  <c r="N38" i="26"/>
  <c r="O38" i="26"/>
  <c r="P38" i="26"/>
  <c r="Q38" i="26"/>
  <c r="R38" i="26"/>
  <c r="S38" i="26"/>
  <c r="T38" i="26"/>
  <c r="U38" i="26"/>
  <c r="V38" i="26"/>
  <c r="W38" i="26"/>
  <c r="X38" i="26"/>
  <c r="Y38" i="26"/>
  <c r="Z38" i="26"/>
  <c r="AA38" i="26"/>
  <c r="AB38" i="26"/>
  <c r="AC38" i="26"/>
  <c r="AD38" i="26"/>
  <c r="C39" i="26"/>
  <c r="D39" i="26"/>
  <c r="E39" i="26"/>
  <c r="F39" i="26"/>
  <c r="G39" i="26"/>
  <c r="H39" i="26"/>
  <c r="I39" i="26"/>
  <c r="J39" i="26"/>
  <c r="K39" i="26"/>
  <c r="L39" i="26"/>
  <c r="M39" i="26"/>
  <c r="N39" i="26"/>
  <c r="O39" i="26"/>
  <c r="P39" i="26"/>
  <c r="Q39" i="26"/>
  <c r="R39" i="26"/>
  <c r="S39" i="26"/>
  <c r="T39" i="26"/>
  <c r="U39" i="26"/>
  <c r="V39" i="26"/>
  <c r="W39" i="26"/>
  <c r="X39" i="26"/>
  <c r="Y39" i="26"/>
  <c r="Z39" i="26"/>
  <c r="AA39" i="26"/>
  <c r="AB39" i="26"/>
  <c r="AC39" i="26"/>
  <c r="AD39" i="26"/>
  <c r="C40" i="26"/>
  <c r="D40" i="26"/>
  <c r="E40" i="26"/>
  <c r="F40" i="26"/>
  <c r="G40" i="26"/>
  <c r="H40" i="26"/>
  <c r="I40" i="26"/>
  <c r="J40" i="26"/>
  <c r="K40" i="26"/>
  <c r="L40" i="26"/>
  <c r="M40" i="26"/>
  <c r="N40" i="26"/>
  <c r="O40" i="26"/>
  <c r="P40" i="26"/>
  <c r="Q40" i="26"/>
  <c r="R40" i="26"/>
  <c r="S40" i="26"/>
  <c r="T40" i="26"/>
  <c r="U40" i="26"/>
  <c r="V40" i="26"/>
  <c r="W40" i="26"/>
  <c r="X40" i="26"/>
  <c r="Y40" i="26"/>
  <c r="Z40" i="26"/>
  <c r="AA40" i="26"/>
  <c r="AB40" i="26"/>
  <c r="AC40" i="26"/>
  <c r="AD40" i="26"/>
  <c r="C41" i="26"/>
  <c r="D41" i="26"/>
  <c r="E41" i="26"/>
  <c r="F41" i="26"/>
  <c r="G41" i="26"/>
  <c r="H41" i="26"/>
  <c r="I41" i="26"/>
  <c r="J41" i="26"/>
  <c r="K41" i="26"/>
  <c r="L41" i="26"/>
  <c r="M41" i="26"/>
  <c r="N41" i="26"/>
  <c r="O41" i="26"/>
  <c r="P41" i="26"/>
  <c r="Q41" i="26"/>
  <c r="R41" i="26"/>
  <c r="S41" i="26"/>
  <c r="T41" i="26"/>
  <c r="U41" i="26"/>
  <c r="V41" i="26"/>
  <c r="W41" i="26"/>
  <c r="X41" i="26"/>
  <c r="Y41" i="26"/>
  <c r="Z41" i="26"/>
  <c r="AA41" i="26"/>
  <c r="AB41" i="26"/>
  <c r="AC41" i="26"/>
  <c r="AD41" i="26"/>
  <c r="B41" i="26"/>
  <c r="B37" i="26"/>
  <c r="B38" i="26"/>
  <c r="B39" i="26"/>
  <c r="B40" i="26"/>
  <c r="B36" i="26"/>
  <c r="C19" i="26"/>
  <c r="C49" i="26"/>
  <c r="D19" i="26"/>
  <c r="D49" i="26"/>
  <c r="E19" i="26"/>
  <c r="F19" i="26"/>
  <c r="F49" i="26"/>
  <c r="G19" i="26"/>
  <c r="G49" i="26"/>
  <c r="H19" i="26"/>
  <c r="H49" i="26"/>
  <c r="I19" i="26"/>
  <c r="J19" i="26"/>
  <c r="J49" i="26"/>
  <c r="K19" i="26"/>
  <c r="K49" i="26"/>
  <c r="L19" i="26"/>
  <c r="L49" i="26"/>
  <c r="M19" i="26"/>
  <c r="N19" i="26"/>
  <c r="N49" i="26"/>
  <c r="O19" i="26"/>
  <c r="O49" i="26"/>
  <c r="P19" i="26"/>
  <c r="P49" i="26"/>
  <c r="Q19" i="26"/>
  <c r="R19" i="26"/>
  <c r="R49" i="26"/>
  <c r="S19" i="26"/>
  <c r="S49" i="26"/>
  <c r="T19" i="26"/>
  <c r="T49" i="26"/>
  <c r="U19" i="26"/>
  <c r="V19" i="26"/>
  <c r="V49" i="26"/>
  <c r="W19" i="26"/>
  <c r="W49" i="26"/>
  <c r="X19" i="26"/>
  <c r="X49" i="26"/>
  <c r="Y19" i="26"/>
  <c r="Z19" i="26"/>
  <c r="Z49" i="26"/>
  <c r="AA19" i="26"/>
  <c r="AA49" i="26"/>
  <c r="AB19" i="26"/>
  <c r="AB49" i="26"/>
  <c r="AC19" i="26"/>
  <c r="AD19" i="26"/>
  <c r="AD49" i="26"/>
  <c r="C11" i="26"/>
  <c r="D11" i="26"/>
  <c r="D42" i="26"/>
  <c r="E11" i="26"/>
  <c r="E42" i="26"/>
  <c r="F11" i="26"/>
  <c r="G11" i="26"/>
  <c r="H11" i="26"/>
  <c r="H42" i="26"/>
  <c r="I11" i="26"/>
  <c r="I42" i="26"/>
  <c r="J11" i="26"/>
  <c r="K11" i="26"/>
  <c r="L11" i="26"/>
  <c r="L42" i="26"/>
  <c r="M11" i="26"/>
  <c r="M42" i="26"/>
  <c r="N11" i="26"/>
  <c r="O11" i="26"/>
  <c r="P11" i="26"/>
  <c r="P42" i="26"/>
  <c r="Q11" i="26"/>
  <c r="Q42" i="26"/>
  <c r="R11" i="26"/>
  <c r="S11" i="26"/>
  <c r="T11" i="26"/>
  <c r="T42" i="26"/>
  <c r="U11" i="26"/>
  <c r="U42" i="26"/>
  <c r="V11" i="26"/>
  <c r="W11" i="26"/>
  <c r="X11" i="26"/>
  <c r="X42" i="26"/>
  <c r="Y11" i="26"/>
  <c r="Y42" i="26"/>
  <c r="Z11" i="26"/>
  <c r="AA11" i="26"/>
  <c r="AB11" i="26"/>
  <c r="AB42" i="26"/>
  <c r="AC11" i="26"/>
  <c r="AC42" i="26"/>
  <c r="AD11" i="26"/>
  <c r="B11" i="26"/>
  <c r="B42" i="26"/>
  <c r="C3" i="26"/>
  <c r="C35" i="26"/>
  <c r="D3" i="26"/>
  <c r="D35" i="26"/>
  <c r="E3" i="26"/>
  <c r="F3" i="26"/>
  <c r="G3" i="26"/>
  <c r="G35" i="26"/>
  <c r="H3" i="26"/>
  <c r="H35" i="26"/>
  <c r="I3" i="26"/>
  <c r="J3" i="26"/>
  <c r="K3" i="26"/>
  <c r="K35" i="26"/>
  <c r="L3" i="26"/>
  <c r="L35" i="26"/>
  <c r="M3" i="26"/>
  <c r="N3" i="26"/>
  <c r="O3" i="26"/>
  <c r="O35" i="26"/>
  <c r="P3" i="26"/>
  <c r="P35" i="26"/>
  <c r="Q3" i="26"/>
  <c r="R3" i="26"/>
  <c r="S3" i="26"/>
  <c r="S35" i="26"/>
  <c r="T3" i="26"/>
  <c r="T35" i="26"/>
  <c r="U3" i="26"/>
  <c r="V3" i="26"/>
  <c r="W3" i="26"/>
  <c r="W35" i="26"/>
  <c r="X3" i="26"/>
  <c r="X35" i="26"/>
  <c r="Y3" i="26"/>
  <c r="Z3" i="26"/>
  <c r="AA3" i="26"/>
  <c r="AA35" i="26"/>
  <c r="AB3" i="26"/>
  <c r="AB35" i="26"/>
  <c r="AC3" i="26"/>
  <c r="AD3" i="26"/>
  <c r="Y28" i="20"/>
  <c r="Z28" i="20"/>
  <c r="AA28" i="20"/>
  <c r="AB28" i="20"/>
  <c r="AC28" i="20"/>
  <c r="AD28" i="20"/>
  <c r="Y29" i="20"/>
  <c r="Z29" i="20"/>
  <c r="AA29" i="20"/>
  <c r="AB29" i="20"/>
  <c r="AC29" i="20"/>
  <c r="AD29" i="20"/>
  <c r="Y30" i="20"/>
  <c r="Z30" i="20"/>
  <c r="AA30" i="20"/>
  <c r="AB30" i="20"/>
  <c r="AC30" i="20"/>
  <c r="AD30" i="20"/>
  <c r="Y31" i="20"/>
  <c r="Z31" i="20"/>
  <c r="AA31" i="20"/>
  <c r="AA40" i="20"/>
  <c r="AB31" i="20"/>
  <c r="AC31" i="20"/>
  <c r="AD31" i="20"/>
  <c r="AD48" i="20" s="1"/>
  <c r="AD106" i="20" s="1"/>
  <c r="Y32" i="20"/>
  <c r="Z32" i="20"/>
  <c r="AA32" i="20"/>
  <c r="AB32" i="20"/>
  <c r="AC32" i="20"/>
  <c r="AD32" i="20"/>
  <c r="Y33" i="20"/>
  <c r="Z33" i="20"/>
  <c r="AA33" i="20"/>
  <c r="AB33" i="20"/>
  <c r="AC33" i="20"/>
  <c r="AD33" i="20"/>
  <c r="Y34" i="20"/>
  <c r="Z34" i="20"/>
  <c r="AA34" i="20"/>
  <c r="AB34" i="20"/>
  <c r="AC34" i="20"/>
  <c r="AD34" i="20"/>
  <c r="Y12" i="20"/>
  <c r="Z12" i="20"/>
  <c r="Z11" i="20" s="1"/>
  <c r="AA12" i="20"/>
  <c r="AB12" i="20"/>
  <c r="AC12" i="20"/>
  <c r="AD12" i="20"/>
  <c r="AD11" i="20" s="1"/>
  <c r="Y13" i="20"/>
  <c r="Y11" i="20"/>
  <c r="Z13" i="20"/>
  <c r="Z46" i="20"/>
  <c r="AA13" i="20"/>
  <c r="AB13" i="20"/>
  <c r="AC13" i="20"/>
  <c r="AD13" i="20"/>
  <c r="Y14" i="20"/>
  <c r="Z14" i="20"/>
  <c r="Z47" i="20" s="1"/>
  <c r="Z105" i="20" s="1"/>
  <c r="AA14" i="20"/>
  <c r="AB14" i="20"/>
  <c r="AB47" i="20"/>
  <c r="AC14" i="20"/>
  <c r="AD14" i="20"/>
  <c r="Y15" i="20"/>
  <c r="Z15" i="20"/>
  <c r="Z48" i="20"/>
  <c r="AA15" i="20"/>
  <c r="AB15" i="20"/>
  <c r="AC15" i="20"/>
  <c r="AD15" i="20"/>
  <c r="Y16" i="20"/>
  <c r="Z16" i="20"/>
  <c r="AA16" i="20"/>
  <c r="AB16" i="20"/>
  <c r="AB49" i="20"/>
  <c r="AC16" i="20"/>
  <c r="AC49" i="20" s="1"/>
  <c r="AD16" i="20"/>
  <c r="Y17" i="20"/>
  <c r="Z17" i="20"/>
  <c r="Z50" i="20" s="1"/>
  <c r="Z108" i="20" s="1"/>
  <c r="AA17" i="20"/>
  <c r="AB17" i="20"/>
  <c r="AC17" i="20"/>
  <c r="AD17" i="20"/>
  <c r="AD50" i="20" s="1"/>
  <c r="AD108" i="20" s="1"/>
  <c r="Y18" i="20"/>
  <c r="Z18" i="20"/>
  <c r="AA18" i="20"/>
  <c r="AA51" i="20" s="1"/>
  <c r="AA109" i="20" s="1"/>
  <c r="AB18" i="20"/>
  <c r="AB51" i="20" s="1"/>
  <c r="AB109" i="20" s="1"/>
  <c r="AC18" i="20"/>
  <c r="AD18" i="20"/>
  <c r="Y20" i="20"/>
  <c r="Y53" i="20"/>
  <c r="Y111" i="20" s="1"/>
  <c r="Z20" i="20"/>
  <c r="Z53" i="20" s="1"/>
  <c r="AA20" i="20"/>
  <c r="AA19" i="20" s="1"/>
  <c r="AB20" i="20"/>
  <c r="AC20" i="20"/>
  <c r="AC53" i="20"/>
  <c r="AD20" i="20"/>
  <c r="AD53" i="20"/>
  <c r="AD111" i="20" s="1"/>
  <c r="Y21" i="20"/>
  <c r="Y54" i="20" s="1"/>
  <c r="Y112" i="20" s="1"/>
  <c r="Z21" i="20"/>
  <c r="AA21" i="20"/>
  <c r="AA54" i="20"/>
  <c r="AB21" i="20"/>
  <c r="AB54" i="20"/>
  <c r="AC21" i="20"/>
  <c r="AD21" i="20"/>
  <c r="AD79" i="20" s="1"/>
  <c r="Y22" i="20"/>
  <c r="Y55" i="20" s="1"/>
  <c r="Y113" i="20" s="1"/>
  <c r="Z22" i="20"/>
  <c r="Z55" i="20"/>
  <c r="AA22" i="20"/>
  <c r="AA55" i="20"/>
  <c r="AB22" i="20"/>
  <c r="AB55" i="20"/>
  <c r="AB113" i="20" s="1"/>
  <c r="AC22" i="20"/>
  <c r="AC55" i="20" s="1"/>
  <c r="AC113" i="20" s="1"/>
  <c r="AD22" i="20"/>
  <c r="AD55" i="20"/>
  <c r="Y23" i="20"/>
  <c r="Y56" i="20"/>
  <c r="Z23" i="20"/>
  <c r="Z56" i="20"/>
  <c r="Z114" i="20" s="1"/>
  <c r="AA23" i="20"/>
  <c r="AA56" i="20" s="1"/>
  <c r="AA114" i="20" s="1"/>
  <c r="AB23" i="20"/>
  <c r="AB56" i="20"/>
  <c r="AC23" i="20"/>
  <c r="AC56" i="20"/>
  <c r="AD23" i="20"/>
  <c r="AD56" i="20"/>
  <c r="AD114" i="20" s="1"/>
  <c r="Y24" i="20"/>
  <c r="Y57" i="20" s="1"/>
  <c r="Y115" i="20" s="1"/>
  <c r="Z24" i="20"/>
  <c r="Z57" i="20"/>
  <c r="AA24" i="20"/>
  <c r="AA57" i="20"/>
  <c r="AB24" i="20"/>
  <c r="AB57" i="20"/>
  <c r="AB115" i="20" s="1"/>
  <c r="AC24" i="20"/>
  <c r="AC57" i="20" s="1"/>
  <c r="AC115" i="20" s="1"/>
  <c r="AD24" i="20"/>
  <c r="AD57" i="20"/>
  <c r="Y25" i="20"/>
  <c r="Y58" i="20"/>
  <c r="Z25" i="20"/>
  <c r="Z58" i="20"/>
  <c r="Z116" i="20" s="1"/>
  <c r="AA25" i="20"/>
  <c r="AA58" i="20" s="1"/>
  <c r="AB25" i="20"/>
  <c r="AB58" i="20"/>
  <c r="AC25" i="20"/>
  <c r="AC58" i="20"/>
  <c r="AD25" i="20"/>
  <c r="AD58" i="20"/>
  <c r="AD116" i="20" s="1"/>
  <c r="Y26" i="20"/>
  <c r="Y59" i="20" s="1"/>
  <c r="Y117" i="20" s="1"/>
  <c r="Z26" i="20"/>
  <c r="Z59" i="20"/>
  <c r="AA26" i="20"/>
  <c r="AA59" i="20"/>
  <c r="AB26" i="20"/>
  <c r="AB59" i="20"/>
  <c r="AB117" i="20" s="1"/>
  <c r="AC26" i="20"/>
  <c r="AC59" i="20" s="1"/>
  <c r="AD26" i="20"/>
  <c r="AD59" i="20"/>
  <c r="Y4" i="20"/>
  <c r="Y37" i="20"/>
  <c r="Z4" i="20"/>
  <c r="AA4" i="20"/>
  <c r="AB4" i="20"/>
  <c r="AB37" i="20" s="1"/>
  <c r="AB95" i="20" s="1"/>
  <c r="AC4" i="20"/>
  <c r="AC37" i="20" s="1"/>
  <c r="AC95" i="20" s="1"/>
  <c r="AD4" i="20"/>
  <c r="Y5" i="20"/>
  <c r="Y38" i="20"/>
  <c r="Y96" i="20" s="1"/>
  <c r="Z5" i="20"/>
  <c r="Z38" i="20" s="1"/>
  <c r="Z96" i="20" s="1"/>
  <c r="AA5" i="20"/>
  <c r="AA63" i="20" s="1"/>
  <c r="AB5" i="20"/>
  <c r="AC5" i="20"/>
  <c r="AC38" i="20" s="1"/>
  <c r="AC96" i="20" s="1"/>
  <c r="AD5" i="20"/>
  <c r="AD38" i="20"/>
  <c r="AD96" i="20" s="1"/>
  <c r="Y6" i="20"/>
  <c r="Y39" i="20" s="1"/>
  <c r="Z6" i="20"/>
  <c r="Z39" i="20"/>
  <c r="Z97" i="20" s="1"/>
  <c r="AA6" i="20"/>
  <c r="AA39" i="20"/>
  <c r="AB6" i="20"/>
  <c r="AB39" i="20" s="1"/>
  <c r="AC6" i="20"/>
  <c r="AD6" i="20"/>
  <c r="AD39" i="20" s="1"/>
  <c r="AD97" i="20" s="1"/>
  <c r="Y7" i="20"/>
  <c r="Y40" i="20" s="1"/>
  <c r="Y98" i="20" s="1"/>
  <c r="Z7" i="20"/>
  <c r="Z40" i="20" s="1"/>
  <c r="Z98" i="20" s="1"/>
  <c r="AA7" i="20"/>
  <c r="AB7" i="20"/>
  <c r="AC7" i="20"/>
  <c r="AC40" i="20"/>
  <c r="AC98" i="20" s="1"/>
  <c r="AD7" i="20"/>
  <c r="AD40" i="20"/>
  <c r="AD98" i="20" s="1"/>
  <c r="Y8" i="20"/>
  <c r="Z8" i="20"/>
  <c r="Z41" i="20"/>
  <c r="Z99" i="20" s="1"/>
  <c r="AA8" i="20"/>
  <c r="AA41" i="20" s="1"/>
  <c r="AA99" i="20" s="1"/>
  <c r="AB8" i="20"/>
  <c r="AB41" i="20" s="1"/>
  <c r="AB99" i="20" s="1"/>
  <c r="AC8" i="20"/>
  <c r="AD8" i="20"/>
  <c r="AD41" i="20" s="1"/>
  <c r="Y9" i="20"/>
  <c r="Z9" i="20"/>
  <c r="Z42" i="20"/>
  <c r="Z100" i="20" s="1"/>
  <c r="AA9" i="20"/>
  <c r="AA42" i="20"/>
  <c r="AB9" i="20"/>
  <c r="AB42" i="20" s="1"/>
  <c r="AB100" i="20" s="1"/>
  <c r="AC9" i="20"/>
  <c r="AD9" i="20"/>
  <c r="AD42" i="20"/>
  <c r="Y10" i="20"/>
  <c r="Y43" i="20"/>
  <c r="Z10" i="20"/>
  <c r="Z43" i="20" s="1"/>
  <c r="Z101" i="20" s="1"/>
  <c r="AA10" i="20"/>
  <c r="AA43" i="20" s="1"/>
  <c r="AB10" i="20"/>
  <c r="AB43" i="20"/>
  <c r="AB101" i="20" s="1"/>
  <c r="AC10" i="20"/>
  <c r="AC43" i="20" s="1"/>
  <c r="AD10" i="20"/>
  <c r="AD43" i="20" s="1"/>
  <c r="AD101" i="20" s="1"/>
  <c r="AC41" i="20"/>
  <c r="AC99" i="20" s="1"/>
  <c r="Y41" i="20"/>
  <c r="AA38" i="20"/>
  <c r="AA96" i="20" s="1"/>
  <c r="AC51" i="20"/>
  <c r="AA50" i="20"/>
  <c r="Y49" i="20"/>
  <c r="Y107" i="20" s="1"/>
  <c r="AA48" i="20"/>
  <c r="AC47" i="20"/>
  <c r="Y47" i="20"/>
  <c r="Y105" i="20" s="1"/>
  <c r="AA46" i="20"/>
  <c r="AC45" i="20"/>
  <c r="Y45" i="20"/>
  <c r="AC50" i="20"/>
  <c r="AC108" i="20" s="1"/>
  <c r="AA49" i="20"/>
  <c r="AC48" i="20"/>
  <c r="AC106" i="20" s="1"/>
  <c r="Y48" i="20"/>
  <c r="AA47" i="20"/>
  <c r="Y46" i="20"/>
  <c r="AD51" i="20"/>
  <c r="AD109" i="20" s="1"/>
  <c r="Z51" i="20"/>
  <c r="AB50" i="20"/>
  <c r="AD49" i="20"/>
  <c r="AD107" i="20" s="1"/>
  <c r="Z49" i="20"/>
  <c r="AB48" i="20"/>
  <c r="AD47" i="20"/>
  <c r="AB46" i="20"/>
  <c r="AB104" i="20" s="1"/>
  <c r="AD45" i="20"/>
  <c r="Z45" i="20"/>
  <c r="Y19" i="20"/>
  <c r="AB3" i="20"/>
  <c r="AD3" i="20"/>
  <c r="AD61" i="20" s="1"/>
  <c r="Z3" i="20"/>
  <c r="AB11" i="20"/>
  <c r="AB69" i="20" s="1"/>
  <c r="AB27" i="20"/>
  <c r="AD27" i="20"/>
  <c r="Z27" i="20"/>
  <c r="AD46" i="20"/>
  <c r="AB45" i="20"/>
  <c r="AA53" i="20"/>
  <c r="AA111" i="20" s="1"/>
  <c r="AC3" i="20"/>
  <c r="Y3" i="20"/>
  <c r="AC11" i="20"/>
  <c r="AC44" i="20" s="1"/>
  <c r="AC102" i="20" s="1"/>
  <c r="AA11" i="20"/>
  <c r="AA44" i="20" s="1"/>
  <c r="AA27" i="20"/>
  <c r="AC27" i="20"/>
  <c r="Y27" i="20"/>
  <c r="AC46" i="20"/>
  <c r="AA45" i="20"/>
  <c r="AC19" i="20"/>
  <c r="AC52" i="20"/>
  <c r="AC54" i="20"/>
  <c r="AD19" i="20"/>
  <c r="Z19" i="20"/>
  <c r="Z52" i="20"/>
  <c r="Z110" i="20" s="1"/>
  <c r="AB19" i="20"/>
  <c r="AB38" i="20"/>
  <c r="AD37" i="20"/>
  <c r="Z37" i="20"/>
  <c r="AD54" i="20"/>
  <c r="AD112" i="20" s="1"/>
  <c r="Z54" i="20"/>
  <c r="AB53" i="20"/>
  <c r="AA27" i="19"/>
  <c r="AD27" i="19"/>
  <c r="AC27" i="19"/>
  <c r="AB27" i="19"/>
  <c r="Z27" i="19"/>
  <c r="Y27" i="19"/>
  <c r="AD59" i="19"/>
  <c r="AC59" i="19"/>
  <c r="AB59" i="19"/>
  <c r="AA59" i="19"/>
  <c r="Z59" i="19"/>
  <c r="Y59" i="19"/>
  <c r="AD58" i="19"/>
  <c r="AC58" i="19"/>
  <c r="AB58" i="19"/>
  <c r="AA58" i="19"/>
  <c r="Z58" i="19"/>
  <c r="Y58" i="19"/>
  <c r="AD57" i="19"/>
  <c r="AC57" i="19"/>
  <c r="AB57" i="19"/>
  <c r="AA57" i="19"/>
  <c r="Z57" i="19"/>
  <c r="Y57" i="19"/>
  <c r="AD56" i="19"/>
  <c r="AC56" i="19"/>
  <c r="AB56" i="19"/>
  <c r="AA56" i="19"/>
  <c r="Z56" i="19"/>
  <c r="Y56" i="19"/>
  <c r="AD55" i="19"/>
  <c r="AC55" i="19"/>
  <c r="AB55" i="19"/>
  <c r="AA55" i="19"/>
  <c r="Z55" i="19"/>
  <c r="Y55" i="19"/>
  <c r="AD54" i="19"/>
  <c r="AC54" i="19"/>
  <c r="AB54" i="19"/>
  <c r="AA54" i="19"/>
  <c r="Z54" i="19"/>
  <c r="Y54" i="19"/>
  <c r="AD53" i="19"/>
  <c r="AC53" i="19"/>
  <c r="AB53" i="19"/>
  <c r="AA19" i="19"/>
  <c r="Z53" i="19"/>
  <c r="Y53" i="19"/>
  <c r="AD19" i="19"/>
  <c r="AC19" i="19"/>
  <c r="AC52" i="19"/>
  <c r="AB19" i="19"/>
  <c r="Z19" i="19"/>
  <c r="Z52" i="19"/>
  <c r="Y19" i="19"/>
  <c r="AD51" i="19"/>
  <c r="AC51" i="19"/>
  <c r="AB51" i="19"/>
  <c r="AA51" i="19"/>
  <c r="Z51" i="19"/>
  <c r="Y51" i="19"/>
  <c r="AD50" i="19"/>
  <c r="AC50" i="19"/>
  <c r="AB50" i="19"/>
  <c r="AA50" i="19"/>
  <c r="Z50" i="19"/>
  <c r="Y50" i="19"/>
  <c r="AD49" i="19"/>
  <c r="AC49" i="19"/>
  <c r="AB49" i="19"/>
  <c r="AA49" i="19"/>
  <c r="Z49" i="19"/>
  <c r="Y49" i="19"/>
  <c r="AD48" i="19"/>
  <c r="AC48" i="19"/>
  <c r="AB48" i="19"/>
  <c r="AA48" i="19"/>
  <c r="Z48" i="19"/>
  <c r="Y48" i="19"/>
  <c r="AD47" i="19"/>
  <c r="AC47" i="19"/>
  <c r="AB47" i="19"/>
  <c r="AA47" i="19"/>
  <c r="Z47" i="19"/>
  <c r="Y47" i="19"/>
  <c r="AD46" i="19"/>
  <c r="AC46" i="19"/>
  <c r="AB46" i="19"/>
  <c r="AA46" i="19"/>
  <c r="Z46" i="19"/>
  <c r="Y46" i="19"/>
  <c r="AD45" i="19"/>
  <c r="AC45" i="19"/>
  <c r="AB45" i="19"/>
  <c r="AA45" i="19"/>
  <c r="Z45" i="19"/>
  <c r="Y45" i="19"/>
  <c r="AD11" i="19"/>
  <c r="AC11" i="19"/>
  <c r="AC44" i="19"/>
  <c r="AB11" i="19"/>
  <c r="Z11" i="19"/>
  <c r="Z44" i="19"/>
  <c r="Y11" i="19"/>
  <c r="AD43" i="19"/>
  <c r="AC43" i="19"/>
  <c r="AB43" i="19"/>
  <c r="AA43" i="19"/>
  <c r="Z43" i="19"/>
  <c r="Y43" i="19"/>
  <c r="AD42" i="19"/>
  <c r="AC42" i="19"/>
  <c r="AB42" i="19"/>
  <c r="AA42" i="19"/>
  <c r="Z42" i="19"/>
  <c r="Y42" i="19"/>
  <c r="AD41" i="19"/>
  <c r="AC41" i="19"/>
  <c r="AB41" i="19"/>
  <c r="AA41" i="19"/>
  <c r="Z41" i="19"/>
  <c r="Y41" i="19"/>
  <c r="AD40" i="19"/>
  <c r="AC40" i="19"/>
  <c r="AB40" i="19"/>
  <c r="AA40" i="19"/>
  <c r="Z40" i="19"/>
  <c r="Y40" i="19"/>
  <c r="AD39" i="19"/>
  <c r="AC39" i="19"/>
  <c r="AB39" i="19"/>
  <c r="AA39" i="19"/>
  <c r="Z39" i="19"/>
  <c r="Y39" i="19"/>
  <c r="AD38" i="19"/>
  <c r="AC38" i="19"/>
  <c r="AB38" i="19"/>
  <c r="AA38" i="19"/>
  <c r="Z38" i="19"/>
  <c r="Y38" i="19"/>
  <c r="AD37" i="19"/>
  <c r="AC37" i="19"/>
  <c r="AB37" i="19"/>
  <c r="AA3" i="19"/>
  <c r="Z37" i="19"/>
  <c r="Y37" i="19"/>
  <c r="AD3" i="19"/>
  <c r="AC3" i="19"/>
  <c r="AC36" i="19"/>
  <c r="AB3" i="19"/>
  <c r="Z3" i="19"/>
  <c r="Z36" i="19"/>
  <c r="Y3" i="19"/>
  <c r="AB52" i="20"/>
  <c r="AB44" i="20"/>
  <c r="AC36" i="20"/>
  <c r="AD36" i="20"/>
  <c r="AD94" i="20" s="1"/>
  <c r="Y52" i="19"/>
  <c r="AD52" i="19"/>
  <c r="Y44" i="19"/>
  <c r="AD44" i="19"/>
  <c r="Y36" i="19"/>
  <c r="AD36" i="19"/>
  <c r="AB36" i="20"/>
  <c r="AB52" i="19"/>
  <c r="AB44" i="19"/>
  <c r="AB36" i="19"/>
  <c r="AA52" i="19"/>
  <c r="AA36" i="19"/>
  <c r="AA37" i="19"/>
  <c r="AA53" i="19"/>
  <c r="AA11" i="19"/>
  <c r="AA44" i="19"/>
  <c r="AD63" i="20"/>
  <c r="AD65" i="20"/>
  <c r="AD67" i="20"/>
  <c r="AD72" i="20"/>
  <c r="AD74" i="20"/>
  <c r="AD76" i="20"/>
  <c r="AD81" i="20"/>
  <c r="AD83" i="20"/>
  <c r="AD85" i="20"/>
  <c r="AD99" i="20"/>
  <c r="AD100" i="20"/>
  <c r="AD103" i="20"/>
  <c r="AC104" i="20"/>
  <c r="AD104" i="20"/>
  <c r="AC105" i="20"/>
  <c r="AD105" i="20"/>
  <c r="AC107" i="20"/>
  <c r="AC109" i="20"/>
  <c r="AC114" i="20"/>
  <c r="AC116" i="20"/>
  <c r="AC117" i="20"/>
  <c r="AC62" i="20"/>
  <c r="AD62" i="20"/>
  <c r="AD64" i="20"/>
  <c r="AC65" i="20"/>
  <c r="AC66" i="20"/>
  <c r="AD66" i="20"/>
  <c r="AC68" i="20"/>
  <c r="AC70" i="20"/>
  <c r="AC71" i="20"/>
  <c r="AD71" i="20"/>
  <c r="AC72" i="20"/>
  <c r="AC73" i="20"/>
  <c r="AD73" i="20"/>
  <c r="AC74" i="20"/>
  <c r="AC75" i="20"/>
  <c r="AD75" i="20"/>
  <c r="AC76" i="20"/>
  <c r="AC78" i="20"/>
  <c r="AD78" i="20"/>
  <c r="AC79" i="20"/>
  <c r="AC80" i="20"/>
  <c r="AD80" i="20"/>
  <c r="AC81" i="20"/>
  <c r="AC82" i="20"/>
  <c r="AD82" i="20"/>
  <c r="AC83" i="20"/>
  <c r="AC84" i="20"/>
  <c r="AD84" i="20"/>
  <c r="AC86" i="20"/>
  <c r="AC87" i="20"/>
  <c r="AD87" i="20"/>
  <c r="AC88" i="20"/>
  <c r="AC89" i="20"/>
  <c r="AD89" i="20"/>
  <c r="AC90" i="20"/>
  <c r="AC91" i="20"/>
  <c r="AD91" i="20"/>
  <c r="AC92" i="20"/>
  <c r="AC101" i="20"/>
  <c r="AC103" i="20"/>
  <c r="AC111" i="20"/>
  <c r="AC112" i="20"/>
  <c r="AC85" i="20"/>
  <c r="AD92" i="20"/>
  <c r="AD90" i="20"/>
  <c r="AD88" i="20"/>
  <c r="AD86" i="20"/>
  <c r="AD70" i="20"/>
  <c r="AD117" i="20"/>
  <c r="AD115" i="20"/>
  <c r="AD113" i="20"/>
  <c r="AD95" i="20"/>
  <c r="AC77" i="20"/>
  <c r="AC94" i="20"/>
  <c r="AC69" i="20"/>
  <c r="AC110" i="20"/>
  <c r="AC61" i="20"/>
  <c r="AB97" i="20"/>
  <c r="AB111" i="20"/>
  <c r="AB62" i="20"/>
  <c r="AB63" i="20"/>
  <c r="AA64" i="20"/>
  <c r="AB64" i="20"/>
  <c r="AA65" i="20"/>
  <c r="AA66" i="20"/>
  <c r="AB66" i="20"/>
  <c r="AA67" i="20"/>
  <c r="AB67" i="20"/>
  <c r="AA68" i="20"/>
  <c r="AB68" i="20"/>
  <c r="AA70" i="20"/>
  <c r="AB70" i="20"/>
  <c r="AA71" i="20"/>
  <c r="AB71" i="20"/>
  <c r="AA72" i="20"/>
  <c r="AB72" i="20"/>
  <c r="AA73" i="20"/>
  <c r="AB73" i="20"/>
  <c r="AA74" i="20"/>
  <c r="AB74" i="20"/>
  <c r="AA75" i="20"/>
  <c r="AB75" i="20"/>
  <c r="AA76" i="20"/>
  <c r="AB76" i="20"/>
  <c r="AA78" i="20"/>
  <c r="AB78" i="20"/>
  <c r="AA79" i="20"/>
  <c r="AB79" i="20"/>
  <c r="AA80" i="20"/>
  <c r="AB80" i="20"/>
  <c r="AA81" i="20"/>
  <c r="AB81" i="20"/>
  <c r="AA82" i="20"/>
  <c r="AB82" i="20"/>
  <c r="AA83" i="20"/>
  <c r="AB83" i="20"/>
  <c r="AA84" i="20"/>
  <c r="AB84" i="20"/>
  <c r="AA86" i="20"/>
  <c r="AB86" i="20"/>
  <c r="AA87" i="20"/>
  <c r="AB87" i="20"/>
  <c r="AA88" i="20"/>
  <c r="AB88" i="20"/>
  <c r="AA89" i="20"/>
  <c r="AB89" i="20"/>
  <c r="AA90" i="20"/>
  <c r="AB90" i="20"/>
  <c r="AA91" i="20"/>
  <c r="AB91" i="20"/>
  <c r="AA92" i="20"/>
  <c r="AB92" i="20"/>
  <c r="AA116" i="20"/>
  <c r="AA100" i="20"/>
  <c r="AA98" i="20"/>
  <c r="AA107" i="20"/>
  <c r="AA105" i="20"/>
  <c r="AA103" i="20"/>
  <c r="AB85" i="20"/>
  <c r="AB108" i="20"/>
  <c r="AB106" i="20"/>
  <c r="AA117" i="20"/>
  <c r="AA115" i="20"/>
  <c r="AA113" i="20"/>
  <c r="AA108" i="20"/>
  <c r="AA106" i="20"/>
  <c r="AA104" i="20"/>
  <c r="AA101" i="20"/>
  <c r="AA97" i="20"/>
  <c r="AB116" i="20"/>
  <c r="AB114" i="20"/>
  <c r="AB107" i="20"/>
  <c r="AB105" i="20"/>
  <c r="AB103" i="20"/>
  <c r="AA112" i="20"/>
  <c r="AB102" i="20"/>
  <c r="AA85" i="20"/>
  <c r="AB110" i="20"/>
  <c r="AB112" i="20"/>
  <c r="AB96" i="20"/>
  <c r="AB94" i="20"/>
  <c r="AB61" i="20"/>
  <c r="AA102" i="20"/>
  <c r="AA69" i="20"/>
  <c r="AB77" i="20"/>
  <c r="D28" i="20"/>
  <c r="D86" i="20" s="1"/>
  <c r="E28" i="20"/>
  <c r="F28" i="20"/>
  <c r="G28" i="20"/>
  <c r="G86" i="20" s="1"/>
  <c r="H28" i="20"/>
  <c r="I28" i="20"/>
  <c r="J28" i="20"/>
  <c r="K28" i="20"/>
  <c r="L28" i="20"/>
  <c r="L86" i="20" s="1"/>
  <c r="M28" i="20"/>
  <c r="N28" i="20"/>
  <c r="O28" i="20"/>
  <c r="O86" i="20" s="1"/>
  <c r="P28" i="20"/>
  <c r="Q28" i="20"/>
  <c r="R28" i="20"/>
  <c r="S28" i="20"/>
  <c r="T28" i="20"/>
  <c r="T86" i="20" s="1"/>
  <c r="U28" i="20"/>
  <c r="V28" i="20"/>
  <c r="W28" i="20"/>
  <c r="X28" i="20"/>
  <c r="C29" i="20"/>
  <c r="D29" i="20"/>
  <c r="E29" i="20"/>
  <c r="F29" i="20"/>
  <c r="G29" i="20"/>
  <c r="H29" i="20"/>
  <c r="I29" i="20"/>
  <c r="J29" i="20"/>
  <c r="K29" i="20"/>
  <c r="L29" i="20"/>
  <c r="M29" i="20"/>
  <c r="N29" i="20"/>
  <c r="O29" i="20"/>
  <c r="P29" i="20"/>
  <c r="Q29" i="20"/>
  <c r="R29" i="20"/>
  <c r="S29" i="20"/>
  <c r="T29" i="20"/>
  <c r="U29" i="20"/>
  <c r="V29" i="20"/>
  <c r="V54" i="20" s="1"/>
  <c r="V112" i="20" s="1"/>
  <c r="W29" i="20"/>
  <c r="X29" i="20"/>
  <c r="C30" i="20"/>
  <c r="C88" i="20" s="1"/>
  <c r="D30" i="20"/>
  <c r="E30" i="20"/>
  <c r="F30" i="20"/>
  <c r="G30" i="20"/>
  <c r="H30" i="20"/>
  <c r="H88" i="20" s="1"/>
  <c r="I30" i="20"/>
  <c r="J30" i="20"/>
  <c r="K30" i="20"/>
  <c r="K88" i="20" s="1"/>
  <c r="L30" i="20"/>
  <c r="M30" i="20"/>
  <c r="N30" i="20"/>
  <c r="O30" i="20"/>
  <c r="P30" i="20"/>
  <c r="P88" i="20" s="1"/>
  <c r="Q30" i="20"/>
  <c r="R30" i="20"/>
  <c r="S30" i="20"/>
  <c r="S88" i="20" s="1"/>
  <c r="T30" i="20"/>
  <c r="U30" i="20"/>
  <c r="V30" i="20"/>
  <c r="W30" i="20"/>
  <c r="X30" i="20"/>
  <c r="X55" i="20" s="1"/>
  <c r="X113" i="20" s="1"/>
  <c r="C31" i="20"/>
  <c r="D31" i="20"/>
  <c r="E31" i="20"/>
  <c r="E89" i="20" s="1"/>
  <c r="F31" i="20"/>
  <c r="G31" i="20"/>
  <c r="H31" i="20"/>
  <c r="I31" i="20"/>
  <c r="J31" i="20"/>
  <c r="J89" i="20" s="1"/>
  <c r="K31" i="20"/>
  <c r="M31" i="20"/>
  <c r="N31" i="20"/>
  <c r="N89" i="20" s="1"/>
  <c r="O31" i="20"/>
  <c r="P31" i="20"/>
  <c r="Q31" i="20"/>
  <c r="R31" i="20"/>
  <c r="S31" i="20"/>
  <c r="S89" i="20" s="1"/>
  <c r="T31" i="20"/>
  <c r="U31" i="20"/>
  <c r="V31" i="20"/>
  <c r="W31" i="20"/>
  <c r="X31" i="20"/>
  <c r="C32" i="20"/>
  <c r="D32" i="20"/>
  <c r="E32" i="20"/>
  <c r="E90" i="20" s="1"/>
  <c r="F32" i="20"/>
  <c r="G32" i="20"/>
  <c r="H32" i="20"/>
  <c r="H57" i="20" s="1"/>
  <c r="H115" i="20" s="1"/>
  <c r="I32" i="20"/>
  <c r="J32" i="20"/>
  <c r="K32" i="20"/>
  <c r="L32" i="20"/>
  <c r="M32" i="20"/>
  <c r="M90" i="20" s="1"/>
  <c r="N32" i="20"/>
  <c r="O32" i="20"/>
  <c r="P32" i="20"/>
  <c r="P57" i="20" s="1"/>
  <c r="P115" i="20" s="1"/>
  <c r="Q32" i="20"/>
  <c r="R32" i="20"/>
  <c r="S32" i="20"/>
  <c r="T32" i="20"/>
  <c r="U32" i="20"/>
  <c r="U90" i="20" s="1"/>
  <c r="V32" i="20"/>
  <c r="W32" i="20"/>
  <c r="X32" i="20"/>
  <c r="C33" i="20"/>
  <c r="D33" i="20"/>
  <c r="E33" i="20"/>
  <c r="F33" i="20"/>
  <c r="G33" i="20"/>
  <c r="H33" i="20"/>
  <c r="I33" i="20"/>
  <c r="J33" i="20"/>
  <c r="J91" i="20" s="1"/>
  <c r="K33" i="20"/>
  <c r="L33" i="20"/>
  <c r="M33" i="20"/>
  <c r="N33" i="20"/>
  <c r="O33" i="20"/>
  <c r="O58" i="20" s="1"/>
  <c r="O116" i="20" s="1"/>
  <c r="P33" i="20"/>
  <c r="Q33" i="20"/>
  <c r="R33" i="20"/>
  <c r="R91" i="20" s="1"/>
  <c r="S33" i="20"/>
  <c r="T33" i="20"/>
  <c r="U33" i="20"/>
  <c r="V33" i="20"/>
  <c r="W33" i="20"/>
  <c r="W42" i="20" s="1"/>
  <c r="X33" i="20"/>
  <c r="C34" i="20"/>
  <c r="D34" i="20"/>
  <c r="D92" i="20" s="1"/>
  <c r="E34" i="20"/>
  <c r="F34" i="20"/>
  <c r="G34" i="20"/>
  <c r="H34" i="20"/>
  <c r="I34" i="20"/>
  <c r="J34" i="20"/>
  <c r="K34" i="20"/>
  <c r="L34" i="20"/>
  <c r="L92" i="20" s="1"/>
  <c r="M34" i="20"/>
  <c r="N34" i="20"/>
  <c r="O34" i="20"/>
  <c r="P34" i="20"/>
  <c r="Q34" i="20"/>
  <c r="R34" i="20"/>
  <c r="S34" i="20"/>
  <c r="T34" i="20"/>
  <c r="T92" i="20" s="1"/>
  <c r="U34" i="20"/>
  <c r="V34" i="20"/>
  <c r="W34" i="20"/>
  <c r="X34" i="20"/>
  <c r="B29" i="20"/>
  <c r="B87" i="20" s="1"/>
  <c r="B30" i="20"/>
  <c r="B31" i="20"/>
  <c r="B32" i="20"/>
  <c r="B90" i="20" s="1"/>
  <c r="B33" i="20"/>
  <c r="B34" i="20"/>
  <c r="C20" i="20"/>
  <c r="D20" i="20"/>
  <c r="E20" i="20"/>
  <c r="E78" i="20" s="1"/>
  <c r="F20" i="20"/>
  <c r="M20" i="20"/>
  <c r="N20" i="20"/>
  <c r="N78" i="20" s="1"/>
  <c r="O20" i="20"/>
  <c r="P20" i="20"/>
  <c r="Q20" i="20"/>
  <c r="R20" i="20"/>
  <c r="S20" i="20"/>
  <c r="S78" i="20" s="1"/>
  <c r="T20" i="20"/>
  <c r="U20" i="20"/>
  <c r="V20" i="20"/>
  <c r="W20" i="20"/>
  <c r="X20" i="20"/>
  <c r="C21" i="20"/>
  <c r="D21" i="20"/>
  <c r="E21" i="20"/>
  <c r="E79" i="20" s="1"/>
  <c r="F21" i="20"/>
  <c r="G21" i="20"/>
  <c r="H21" i="20"/>
  <c r="H79" i="20" s="1"/>
  <c r="I21" i="20"/>
  <c r="J21" i="20"/>
  <c r="K21" i="20"/>
  <c r="L21" i="20"/>
  <c r="M21" i="20"/>
  <c r="M79" i="20" s="1"/>
  <c r="N21" i="20"/>
  <c r="O21" i="20"/>
  <c r="P21" i="20"/>
  <c r="Q21" i="20"/>
  <c r="R21" i="20"/>
  <c r="S21" i="20"/>
  <c r="T21" i="20"/>
  <c r="U21" i="20"/>
  <c r="U79" i="20" s="1"/>
  <c r="V21" i="20"/>
  <c r="W21" i="20"/>
  <c r="X21" i="20"/>
  <c r="X79" i="20" s="1"/>
  <c r="C22" i="20"/>
  <c r="D22" i="20"/>
  <c r="E22" i="20"/>
  <c r="F22" i="20"/>
  <c r="G22" i="20"/>
  <c r="G80" i="20" s="1"/>
  <c r="H22" i="20"/>
  <c r="I22" i="20"/>
  <c r="J22" i="20"/>
  <c r="J80" i="20" s="1"/>
  <c r="K22" i="20"/>
  <c r="L22" i="20"/>
  <c r="M22" i="20"/>
  <c r="N22" i="20"/>
  <c r="O22" i="20"/>
  <c r="O80" i="20" s="1"/>
  <c r="P22" i="20"/>
  <c r="Q22" i="20"/>
  <c r="R22" i="20"/>
  <c r="R80" i="20" s="1"/>
  <c r="S22" i="20"/>
  <c r="T22" i="20"/>
  <c r="U22" i="20"/>
  <c r="V22" i="20"/>
  <c r="W22" i="20"/>
  <c r="X22" i="20"/>
  <c r="C23" i="20"/>
  <c r="D23" i="20"/>
  <c r="D81" i="20" s="1"/>
  <c r="E23" i="20"/>
  <c r="F23" i="20"/>
  <c r="G23" i="20"/>
  <c r="H23" i="20"/>
  <c r="I23" i="20"/>
  <c r="J23" i="20"/>
  <c r="K23" i="20"/>
  <c r="L23" i="20"/>
  <c r="L81" i="20" s="1"/>
  <c r="M23" i="20"/>
  <c r="N23" i="20"/>
  <c r="O23" i="20"/>
  <c r="P23" i="20"/>
  <c r="Q23" i="20"/>
  <c r="Q56" i="20" s="1"/>
  <c r="Q114" i="20" s="1"/>
  <c r="R23" i="20"/>
  <c r="S23" i="20"/>
  <c r="T23" i="20"/>
  <c r="T81" i="20" s="1"/>
  <c r="U23" i="20"/>
  <c r="V23" i="20"/>
  <c r="W23" i="20"/>
  <c r="X23" i="20"/>
  <c r="C24" i="20"/>
  <c r="C82" i="20" s="1"/>
  <c r="D24" i="20"/>
  <c r="E24" i="20"/>
  <c r="F24" i="20"/>
  <c r="F82" i="20" s="1"/>
  <c r="G24" i="20"/>
  <c r="H24" i="20"/>
  <c r="I24" i="20"/>
  <c r="J24" i="20"/>
  <c r="K24" i="20"/>
  <c r="K82" i="20" s="1"/>
  <c r="L24" i="20"/>
  <c r="M24" i="20"/>
  <c r="N24" i="20"/>
  <c r="N82" i="20" s="1"/>
  <c r="O24" i="20"/>
  <c r="P24" i="20"/>
  <c r="Q24" i="20"/>
  <c r="R24" i="20"/>
  <c r="S24" i="20"/>
  <c r="S82" i="20" s="1"/>
  <c r="T24" i="20"/>
  <c r="U24" i="20"/>
  <c r="V24" i="20"/>
  <c r="W24" i="20"/>
  <c r="X24" i="20"/>
  <c r="C25" i="20"/>
  <c r="D25" i="20"/>
  <c r="E25" i="20"/>
  <c r="E83" i="20" s="1"/>
  <c r="F25" i="20"/>
  <c r="G25" i="20"/>
  <c r="H25" i="20"/>
  <c r="H83" i="20" s="1"/>
  <c r="I25" i="20"/>
  <c r="J25" i="20"/>
  <c r="K25" i="20"/>
  <c r="L25" i="20"/>
  <c r="M25" i="20"/>
  <c r="M83" i="20" s="1"/>
  <c r="N25" i="20"/>
  <c r="O25" i="20"/>
  <c r="P25" i="20"/>
  <c r="P83" i="20" s="1"/>
  <c r="Q25" i="20"/>
  <c r="R25" i="20"/>
  <c r="S25" i="20"/>
  <c r="T25" i="20"/>
  <c r="U25" i="20"/>
  <c r="U83" i="20" s="1"/>
  <c r="V25" i="20"/>
  <c r="W25" i="20"/>
  <c r="X25" i="20"/>
  <c r="C26" i="20"/>
  <c r="D26" i="20"/>
  <c r="E26" i="20"/>
  <c r="F26" i="20"/>
  <c r="G26" i="20"/>
  <c r="H26" i="20"/>
  <c r="I26" i="20"/>
  <c r="J26" i="20"/>
  <c r="J59" i="20" s="1"/>
  <c r="J117" i="20" s="1"/>
  <c r="K26" i="20"/>
  <c r="L26" i="20"/>
  <c r="M26" i="20"/>
  <c r="N26" i="20"/>
  <c r="O26" i="20"/>
  <c r="O59" i="20" s="1"/>
  <c r="P26" i="20"/>
  <c r="Q26" i="20"/>
  <c r="R26" i="20"/>
  <c r="R59" i="20" s="1"/>
  <c r="R117" i="20" s="1"/>
  <c r="S26" i="20"/>
  <c r="T26" i="20"/>
  <c r="U26" i="20"/>
  <c r="V26" i="20"/>
  <c r="W26" i="20"/>
  <c r="W59" i="20" s="1"/>
  <c r="W117" i="20" s="1"/>
  <c r="X26" i="20"/>
  <c r="B21" i="20"/>
  <c r="B22" i="20"/>
  <c r="B80" i="20" s="1"/>
  <c r="B23" i="20"/>
  <c r="B24" i="20"/>
  <c r="B25" i="20"/>
  <c r="B26" i="20"/>
  <c r="B20" i="20"/>
  <c r="C12" i="20"/>
  <c r="D12" i="20"/>
  <c r="E12" i="20"/>
  <c r="E70" i="20" s="1"/>
  <c r="F12" i="20"/>
  <c r="M12" i="20"/>
  <c r="N12" i="20"/>
  <c r="O12" i="20"/>
  <c r="P12" i="20"/>
  <c r="P70" i="20" s="1"/>
  <c r="Q12" i="20"/>
  <c r="R12" i="20"/>
  <c r="S12" i="20"/>
  <c r="S70" i="20" s="1"/>
  <c r="T12" i="20"/>
  <c r="U12" i="20"/>
  <c r="V12" i="20"/>
  <c r="W12" i="20"/>
  <c r="X12" i="20"/>
  <c r="C13" i="20"/>
  <c r="D13" i="20"/>
  <c r="E13" i="20"/>
  <c r="E71" i="20" s="1"/>
  <c r="F13" i="20"/>
  <c r="G13" i="20"/>
  <c r="I13" i="20"/>
  <c r="J13" i="20"/>
  <c r="K13" i="20"/>
  <c r="K71" i="20" s="1"/>
  <c r="L13" i="20"/>
  <c r="M13" i="20"/>
  <c r="N13" i="20"/>
  <c r="N71" i="20" s="1"/>
  <c r="O13" i="20"/>
  <c r="P13" i="20"/>
  <c r="Q13" i="20"/>
  <c r="R13" i="20"/>
  <c r="S13" i="20"/>
  <c r="S71" i="20" s="1"/>
  <c r="T13" i="20"/>
  <c r="U13" i="20"/>
  <c r="V13" i="20"/>
  <c r="W13" i="20"/>
  <c r="X13" i="20"/>
  <c r="C14" i="20"/>
  <c r="D14" i="20"/>
  <c r="E14" i="20"/>
  <c r="E72" i="20" s="1"/>
  <c r="F14" i="20"/>
  <c r="G14" i="20"/>
  <c r="I14" i="20"/>
  <c r="I72" i="20" s="1"/>
  <c r="J14" i="20"/>
  <c r="K14" i="20"/>
  <c r="L14" i="20"/>
  <c r="M14" i="20"/>
  <c r="N14" i="20"/>
  <c r="N72" i="20" s="1"/>
  <c r="O14" i="20"/>
  <c r="P14" i="20"/>
  <c r="Q14" i="20"/>
  <c r="Q72" i="20" s="1"/>
  <c r="R14" i="20"/>
  <c r="S14" i="20"/>
  <c r="T14" i="20"/>
  <c r="U14" i="20"/>
  <c r="V14" i="20"/>
  <c r="V72" i="20" s="1"/>
  <c r="W14" i="20"/>
  <c r="X14" i="20"/>
  <c r="C15" i="20"/>
  <c r="C73" i="20" s="1"/>
  <c r="D15" i="20"/>
  <c r="E15" i="20"/>
  <c r="F15" i="20"/>
  <c r="G15" i="20"/>
  <c r="I15" i="20"/>
  <c r="I73" i="20" s="1"/>
  <c r="J15" i="20"/>
  <c r="K15" i="20"/>
  <c r="L15" i="20"/>
  <c r="L73" i="20" s="1"/>
  <c r="M15" i="20"/>
  <c r="N15" i="20"/>
  <c r="O15" i="20"/>
  <c r="P15" i="20"/>
  <c r="Q15" i="20"/>
  <c r="Q73" i="20" s="1"/>
  <c r="R15" i="20"/>
  <c r="S15" i="20"/>
  <c r="T15" i="20"/>
  <c r="T73" i="20" s="1"/>
  <c r="U15" i="20"/>
  <c r="V15" i="20"/>
  <c r="W15" i="20"/>
  <c r="X15" i="20"/>
  <c r="C16" i="20"/>
  <c r="C74" i="20" s="1"/>
  <c r="D16" i="20"/>
  <c r="E16" i="20"/>
  <c r="F16" i="20"/>
  <c r="F74" i="20" s="1"/>
  <c r="G16" i="20"/>
  <c r="I16" i="20"/>
  <c r="J16" i="20"/>
  <c r="K16" i="20"/>
  <c r="L16" i="20"/>
  <c r="L74" i="20" s="1"/>
  <c r="M16" i="20"/>
  <c r="N16" i="20"/>
  <c r="O16" i="20"/>
  <c r="O74" i="20" s="1"/>
  <c r="P16" i="20"/>
  <c r="Q16" i="20"/>
  <c r="R16" i="20"/>
  <c r="S16" i="20"/>
  <c r="T16" i="20"/>
  <c r="T74" i="20" s="1"/>
  <c r="U16" i="20"/>
  <c r="V16" i="20"/>
  <c r="W16" i="20"/>
  <c r="W74" i="20" s="1"/>
  <c r="X16" i="20"/>
  <c r="C17" i="20"/>
  <c r="D17" i="20"/>
  <c r="E17" i="20"/>
  <c r="F17" i="20"/>
  <c r="F75" i="20" s="1"/>
  <c r="G17" i="20"/>
  <c r="I17" i="20"/>
  <c r="J17" i="20"/>
  <c r="J75" i="20" s="1"/>
  <c r="K17" i="20"/>
  <c r="L17" i="20"/>
  <c r="M17" i="20"/>
  <c r="N17" i="20"/>
  <c r="O17" i="20"/>
  <c r="O75" i="20" s="1"/>
  <c r="P17" i="20"/>
  <c r="Q17" i="20"/>
  <c r="R17" i="20"/>
  <c r="R75" i="20" s="1"/>
  <c r="S17" i="20"/>
  <c r="T17" i="20"/>
  <c r="U17" i="20"/>
  <c r="V17" i="20"/>
  <c r="W17" i="20"/>
  <c r="X17" i="20"/>
  <c r="C18" i="20"/>
  <c r="D18" i="20"/>
  <c r="E18" i="20"/>
  <c r="F18" i="20"/>
  <c r="G18" i="20"/>
  <c r="H18" i="20"/>
  <c r="I18" i="20"/>
  <c r="I76" i="20" s="1"/>
  <c r="J18" i="20"/>
  <c r="K18" i="20"/>
  <c r="L18" i="20"/>
  <c r="M18" i="20"/>
  <c r="N18" i="20"/>
  <c r="O18" i="20"/>
  <c r="P18" i="20"/>
  <c r="Q18" i="20"/>
  <c r="Q76" i="20" s="1"/>
  <c r="R18" i="20"/>
  <c r="S18" i="20"/>
  <c r="T18" i="20"/>
  <c r="T76" i="20" s="1"/>
  <c r="U18" i="20"/>
  <c r="V18" i="20"/>
  <c r="W18" i="20"/>
  <c r="X18" i="20"/>
  <c r="B13" i="20"/>
  <c r="B71" i="20" s="1"/>
  <c r="B14" i="20"/>
  <c r="B15" i="20"/>
  <c r="B16" i="20"/>
  <c r="B74" i="20" s="1"/>
  <c r="B17" i="20"/>
  <c r="B18" i="20"/>
  <c r="B12" i="20"/>
  <c r="O4" i="20"/>
  <c r="P4" i="20"/>
  <c r="P62" i="20" s="1"/>
  <c r="Q4" i="20"/>
  <c r="R4" i="20"/>
  <c r="S4" i="20"/>
  <c r="S62" i="20" s="1"/>
  <c r="T4" i="20"/>
  <c r="U4" i="20"/>
  <c r="V4" i="20"/>
  <c r="W4" i="20"/>
  <c r="X4" i="20"/>
  <c r="O5" i="20"/>
  <c r="P5" i="20"/>
  <c r="Q5" i="20"/>
  <c r="Q63" i="20" s="1"/>
  <c r="R5" i="20"/>
  <c r="S5" i="20"/>
  <c r="T5" i="20"/>
  <c r="U5" i="20"/>
  <c r="V5" i="20"/>
  <c r="V63" i="20" s="1"/>
  <c r="W5" i="20"/>
  <c r="X5" i="20"/>
  <c r="O6" i="20"/>
  <c r="O64" i="20" s="1"/>
  <c r="P6" i="20"/>
  <c r="Q6" i="20"/>
  <c r="R6" i="20"/>
  <c r="S6" i="20"/>
  <c r="T6" i="20"/>
  <c r="T64" i="20" s="1"/>
  <c r="U6" i="20"/>
  <c r="V6" i="20"/>
  <c r="W6" i="20"/>
  <c r="X6" i="20"/>
  <c r="X64" i="20" s="1"/>
  <c r="O7" i="20"/>
  <c r="P7" i="20"/>
  <c r="Q7" i="20"/>
  <c r="R7" i="20"/>
  <c r="R65" i="20" s="1"/>
  <c r="S7" i="20"/>
  <c r="T7" i="20"/>
  <c r="U7" i="20"/>
  <c r="U65" i="20" s="1"/>
  <c r="V7" i="20"/>
  <c r="W7" i="20"/>
  <c r="W40" i="20" s="1"/>
  <c r="X7" i="20"/>
  <c r="O8" i="20"/>
  <c r="P8" i="20"/>
  <c r="P66" i="20" s="1"/>
  <c r="Q8" i="20"/>
  <c r="R8" i="20"/>
  <c r="S8" i="20"/>
  <c r="S66" i="20" s="1"/>
  <c r="T8" i="20"/>
  <c r="U8" i="20"/>
  <c r="V8" i="20"/>
  <c r="W8" i="20"/>
  <c r="X8" i="20"/>
  <c r="X66" i="20" s="1"/>
  <c r="O9" i="20"/>
  <c r="P9" i="20"/>
  <c r="Q9" i="20"/>
  <c r="R9" i="20"/>
  <c r="S9" i="20"/>
  <c r="T9" i="20"/>
  <c r="U9" i="20"/>
  <c r="V9" i="20"/>
  <c r="W9" i="20"/>
  <c r="X9" i="20"/>
  <c r="O10" i="20"/>
  <c r="O68" i="20" s="1"/>
  <c r="P10" i="20"/>
  <c r="Q10" i="20"/>
  <c r="R10" i="20"/>
  <c r="S10" i="20"/>
  <c r="T10" i="20"/>
  <c r="U10" i="20"/>
  <c r="V10" i="20"/>
  <c r="W10" i="20"/>
  <c r="W68" i="20" s="1"/>
  <c r="X10" i="20"/>
  <c r="C4" i="20"/>
  <c r="D4" i="20"/>
  <c r="G4" i="20"/>
  <c r="I4" i="20"/>
  <c r="I62" i="20" s="1"/>
  <c r="J4" i="20"/>
  <c r="M4" i="20"/>
  <c r="N4" i="20"/>
  <c r="N62" i="20" s="1"/>
  <c r="C5" i="20"/>
  <c r="D5" i="20"/>
  <c r="E5" i="20"/>
  <c r="F5" i="20"/>
  <c r="G5" i="20"/>
  <c r="G63" i="20" s="1"/>
  <c r="H5" i="20"/>
  <c r="I5" i="20"/>
  <c r="J5" i="20"/>
  <c r="J63" i="20" s="1"/>
  <c r="K5" i="20"/>
  <c r="L5" i="20"/>
  <c r="M5" i="20"/>
  <c r="N5" i="20"/>
  <c r="C6" i="20"/>
  <c r="C64" i="20" s="1"/>
  <c r="D6" i="20"/>
  <c r="E6" i="20"/>
  <c r="F6" i="20"/>
  <c r="F64" i="20" s="1"/>
  <c r="G6" i="20"/>
  <c r="H6" i="20"/>
  <c r="I6" i="20"/>
  <c r="J6" i="20"/>
  <c r="K6" i="20"/>
  <c r="K64" i="20" s="1"/>
  <c r="L6" i="20"/>
  <c r="M6" i="20"/>
  <c r="N6" i="20"/>
  <c r="N64" i="20" s="1"/>
  <c r="C7" i="20"/>
  <c r="D7" i="20"/>
  <c r="E7" i="20"/>
  <c r="F7" i="20"/>
  <c r="G7" i="20"/>
  <c r="G65" i="20" s="1"/>
  <c r="H7" i="20"/>
  <c r="I7" i="20"/>
  <c r="J7" i="20"/>
  <c r="J65" i="20" s="1"/>
  <c r="K7" i="20"/>
  <c r="L7" i="20"/>
  <c r="M7" i="20"/>
  <c r="N7" i="20"/>
  <c r="C8" i="20"/>
  <c r="C66" i="20" s="1"/>
  <c r="D8" i="20"/>
  <c r="E8" i="20"/>
  <c r="F8" i="20"/>
  <c r="F66" i="20" s="1"/>
  <c r="G8" i="20"/>
  <c r="H8" i="20"/>
  <c r="I8" i="20"/>
  <c r="J8" i="20"/>
  <c r="K8" i="20"/>
  <c r="K66" i="20" s="1"/>
  <c r="L8" i="20"/>
  <c r="M8" i="20"/>
  <c r="N8" i="20"/>
  <c r="C9" i="20"/>
  <c r="D9" i="20"/>
  <c r="E9" i="20"/>
  <c r="F9" i="20"/>
  <c r="G9" i="20"/>
  <c r="G67" i="20" s="1"/>
  <c r="H9" i="20"/>
  <c r="I9" i="20"/>
  <c r="J9" i="20"/>
  <c r="J67" i="20" s="1"/>
  <c r="K9" i="20"/>
  <c r="L9" i="20"/>
  <c r="M9" i="20"/>
  <c r="N9" i="20"/>
  <c r="C10" i="20"/>
  <c r="C68" i="20" s="1"/>
  <c r="D10" i="20"/>
  <c r="E10" i="20"/>
  <c r="F10" i="20"/>
  <c r="F68" i="20" s="1"/>
  <c r="G10" i="20"/>
  <c r="H10" i="20"/>
  <c r="I10" i="20"/>
  <c r="J10" i="20"/>
  <c r="K10" i="20"/>
  <c r="K68" i="20" s="1"/>
  <c r="L10" i="20"/>
  <c r="M10" i="20"/>
  <c r="N10" i="20"/>
  <c r="N68" i="20" s="1"/>
  <c r="B5" i="20"/>
  <c r="B6" i="20"/>
  <c r="B7" i="20"/>
  <c r="B8" i="20"/>
  <c r="B9" i="20"/>
  <c r="B67" i="20" s="1"/>
  <c r="B10" i="20"/>
  <c r="B4" i="20"/>
  <c r="X59" i="19"/>
  <c r="W59" i="19"/>
  <c r="V59" i="19"/>
  <c r="X58" i="19"/>
  <c r="W58" i="19"/>
  <c r="V58" i="19"/>
  <c r="X57" i="19"/>
  <c r="W57" i="19"/>
  <c r="V57" i="19"/>
  <c r="X56" i="19"/>
  <c r="W56" i="19"/>
  <c r="V56" i="19"/>
  <c r="X55" i="19"/>
  <c r="W55" i="19"/>
  <c r="V55" i="19"/>
  <c r="X54" i="19"/>
  <c r="W54" i="19"/>
  <c r="V54" i="19"/>
  <c r="X53" i="19"/>
  <c r="W53" i="19"/>
  <c r="V53" i="19"/>
  <c r="X51" i="19"/>
  <c r="W51" i="19"/>
  <c r="V51" i="19"/>
  <c r="X50" i="19"/>
  <c r="W50" i="19"/>
  <c r="V50" i="19"/>
  <c r="X49" i="19"/>
  <c r="W49" i="19"/>
  <c r="V49" i="19"/>
  <c r="X48" i="19"/>
  <c r="W48" i="19"/>
  <c r="V48" i="19"/>
  <c r="X47" i="19"/>
  <c r="W47" i="19"/>
  <c r="V47" i="19"/>
  <c r="X46" i="19"/>
  <c r="W46" i="19"/>
  <c r="V46" i="19"/>
  <c r="X45" i="19"/>
  <c r="W45" i="19"/>
  <c r="V45" i="19"/>
  <c r="X43" i="19"/>
  <c r="W43" i="19"/>
  <c r="V43" i="19"/>
  <c r="X42" i="19"/>
  <c r="W42" i="19"/>
  <c r="V42" i="19"/>
  <c r="X41" i="19"/>
  <c r="W41" i="19"/>
  <c r="V41" i="19"/>
  <c r="X40" i="19"/>
  <c r="W40" i="19"/>
  <c r="V40" i="19"/>
  <c r="X39" i="19"/>
  <c r="W39" i="19"/>
  <c r="V39" i="19"/>
  <c r="X38" i="19"/>
  <c r="W38" i="19"/>
  <c r="V38" i="19"/>
  <c r="X37" i="19"/>
  <c r="W37" i="19"/>
  <c r="V37" i="19"/>
  <c r="X27" i="19"/>
  <c r="W27" i="19"/>
  <c r="V27" i="19"/>
  <c r="X19" i="19"/>
  <c r="W19" i="19"/>
  <c r="V19" i="19"/>
  <c r="X11" i="19"/>
  <c r="W11" i="19"/>
  <c r="V11" i="19"/>
  <c r="V44" i="19"/>
  <c r="X3" i="19"/>
  <c r="W3" i="19"/>
  <c r="W36" i="19"/>
  <c r="V3" i="19"/>
  <c r="V36" i="19"/>
  <c r="Y62" i="20"/>
  <c r="Z62" i="20"/>
  <c r="X63" i="20"/>
  <c r="Y63" i="20"/>
  <c r="Z63" i="20"/>
  <c r="Y64" i="20"/>
  <c r="Z64" i="20"/>
  <c r="X65" i="20"/>
  <c r="Y65" i="20"/>
  <c r="Z65" i="20"/>
  <c r="Y66" i="20"/>
  <c r="Z66" i="20"/>
  <c r="X67" i="20"/>
  <c r="Z67" i="20"/>
  <c r="X68" i="20"/>
  <c r="Y68" i="20"/>
  <c r="Z68" i="20"/>
  <c r="Y70" i="20"/>
  <c r="Z70" i="20"/>
  <c r="X71" i="20"/>
  <c r="Y71" i="20"/>
  <c r="Z71" i="20"/>
  <c r="X72" i="20"/>
  <c r="Y72" i="20"/>
  <c r="Z72" i="20"/>
  <c r="X73" i="20"/>
  <c r="Y73" i="20"/>
  <c r="Z73" i="20"/>
  <c r="X74" i="20"/>
  <c r="Y74" i="20"/>
  <c r="Z74" i="20"/>
  <c r="X75" i="20"/>
  <c r="Z75" i="20"/>
  <c r="X76" i="20"/>
  <c r="Z76" i="20"/>
  <c r="X78" i="20"/>
  <c r="Y78" i="20"/>
  <c r="Z78" i="20"/>
  <c r="Y79" i="20"/>
  <c r="Z79" i="20"/>
  <c r="X80" i="20"/>
  <c r="Y80" i="20"/>
  <c r="Z80" i="20"/>
  <c r="X81" i="20"/>
  <c r="Y81" i="20"/>
  <c r="Z81" i="20"/>
  <c r="X82" i="20"/>
  <c r="Y82" i="20"/>
  <c r="Z82" i="20"/>
  <c r="Y83" i="20"/>
  <c r="Z83" i="20"/>
  <c r="X84" i="20"/>
  <c r="Y84" i="20"/>
  <c r="Z84" i="20"/>
  <c r="X86" i="20"/>
  <c r="Y86" i="20"/>
  <c r="Z86" i="20"/>
  <c r="X87" i="20"/>
  <c r="Y87" i="20"/>
  <c r="Z87" i="20"/>
  <c r="Y88" i="20"/>
  <c r="Z88" i="20"/>
  <c r="X89" i="20"/>
  <c r="Y89" i="20"/>
  <c r="Z89" i="20"/>
  <c r="Y90" i="20"/>
  <c r="Z90" i="20"/>
  <c r="X91" i="20"/>
  <c r="Y91" i="20"/>
  <c r="Z91" i="20"/>
  <c r="X92" i="20"/>
  <c r="Y92" i="20"/>
  <c r="Z92" i="20"/>
  <c r="X59" i="20"/>
  <c r="V59" i="20"/>
  <c r="V117" i="20" s="1"/>
  <c r="W58" i="20"/>
  <c r="W116" i="20" s="1"/>
  <c r="V58" i="20"/>
  <c r="W57" i="20"/>
  <c r="X56" i="20"/>
  <c r="X114" i="20" s="1"/>
  <c r="W56" i="20"/>
  <c r="V55" i="20"/>
  <c r="X54" i="20"/>
  <c r="X112" i="20" s="1"/>
  <c r="W54" i="20"/>
  <c r="Z111" i="20"/>
  <c r="X53" i="20"/>
  <c r="X51" i="20"/>
  <c r="W51" i="20"/>
  <c r="W109" i="20" s="1"/>
  <c r="V51" i="20"/>
  <c r="X50" i="20"/>
  <c r="X108" i="20"/>
  <c r="V50" i="20"/>
  <c r="V49" i="20"/>
  <c r="Z106" i="20"/>
  <c r="X48" i="20"/>
  <c r="X106" i="20" s="1"/>
  <c r="W48" i="20"/>
  <c r="W47" i="20"/>
  <c r="V47" i="20"/>
  <c r="V105" i="20" s="1"/>
  <c r="X46" i="20"/>
  <c r="X104" i="20"/>
  <c r="W46" i="20"/>
  <c r="Y103" i="20"/>
  <c r="V45" i="20"/>
  <c r="V103" i="20" s="1"/>
  <c r="X43" i="20"/>
  <c r="V43" i="20"/>
  <c r="X42" i="20"/>
  <c r="W41" i="20"/>
  <c r="V41" i="20"/>
  <c r="X40" i="20"/>
  <c r="X98" i="20" s="1"/>
  <c r="Y97" i="20"/>
  <c r="V39" i="20"/>
  <c r="X38" i="20"/>
  <c r="X96" i="20" s="1"/>
  <c r="W38" i="20"/>
  <c r="V37" i="20"/>
  <c r="X27" i="20"/>
  <c r="X85" i="20"/>
  <c r="W27" i="20"/>
  <c r="V27" i="20"/>
  <c r="X19" i="20"/>
  <c r="X77" i="20"/>
  <c r="W19" i="20"/>
  <c r="W11" i="20"/>
  <c r="V11" i="20"/>
  <c r="V44" i="20" s="1"/>
  <c r="W3" i="20"/>
  <c r="V3" i="20"/>
  <c r="Z117" i="20"/>
  <c r="Y116" i="20"/>
  <c r="Z115" i="20"/>
  <c r="Y114" i="20"/>
  <c r="Z113" i="20"/>
  <c r="Z112" i="20"/>
  <c r="Z109" i="20"/>
  <c r="Z107" i="20"/>
  <c r="Y106" i="20"/>
  <c r="Z104" i="20"/>
  <c r="Y104" i="20"/>
  <c r="Z103" i="20"/>
  <c r="Y101" i="20"/>
  <c r="Y99" i="20"/>
  <c r="Z95" i="20"/>
  <c r="Y95" i="20"/>
  <c r="C62" i="20"/>
  <c r="D62" i="20"/>
  <c r="G62" i="20"/>
  <c r="J62" i="20"/>
  <c r="M62" i="20"/>
  <c r="O62" i="20"/>
  <c r="Q62" i="20"/>
  <c r="R62" i="20"/>
  <c r="T62" i="20"/>
  <c r="U62" i="20"/>
  <c r="V62" i="20"/>
  <c r="W62" i="20"/>
  <c r="C63" i="20"/>
  <c r="D63" i="20"/>
  <c r="E63" i="20"/>
  <c r="F63" i="20"/>
  <c r="H63" i="20"/>
  <c r="I63" i="20"/>
  <c r="K63" i="20"/>
  <c r="L63" i="20"/>
  <c r="M63" i="20"/>
  <c r="N63" i="20"/>
  <c r="O63" i="20"/>
  <c r="P63" i="20"/>
  <c r="R63" i="20"/>
  <c r="S63" i="20"/>
  <c r="T63" i="20"/>
  <c r="U63" i="20"/>
  <c r="W63" i="20"/>
  <c r="D64" i="20"/>
  <c r="E64" i="20"/>
  <c r="G64" i="20"/>
  <c r="H64" i="20"/>
  <c r="I64" i="20"/>
  <c r="J64" i="20"/>
  <c r="L64" i="20"/>
  <c r="M64" i="20"/>
  <c r="P64" i="20"/>
  <c r="Q64" i="20"/>
  <c r="R64" i="20"/>
  <c r="S64" i="20"/>
  <c r="U64" i="20"/>
  <c r="V64" i="20"/>
  <c r="C65" i="20"/>
  <c r="D65" i="20"/>
  <c r="E65" i="20"/>
  <c r="F65" i="20"/>
  <c r="H65" i="20"/>
  <c r="I65" i="20"/>
  <c r="K65" i="20"/>
  <c r="L65" i="20"/>
  <c r="M65" i="20"/>
  <c r="N65" i="20"/>
  <c r="O65" i="20"/>
  <c r="P65" i="20"/>
  <c r="Q65" i="20"/>
  <c r="S65" i="20"/>
  <c r="T65" i="20"/>
  <c r="V65" i="20"/>
  <c r="W65" i="20"/>
  <c r="D66" i="20"/>
  <c r="E66" i="20"/>
  <c r="G66" i="20"/>
  <c r="H66" i="20"/>
  <c r="I66" i="20"/>
  <c r="J66" i="20"/>
  <c r="L66" i="20"/>
  <c r="M66" i="20"/>
  <c r="N66" i="20"/>
  <c r="O66" i="20"/>
  <c r="Q66" i="20"/>
  <c r="R66" i="20"/>
  <c r="T66" i="20"/>
  <c r="U66" i="20"/>
  <c r="V66" i="20"/>
  <c r="W66" i="20"/>
  <c r="C67" i="20"/>
  <c r="D67" i="20"/>
  <c r="E67" i="20"/>
  <c r="F67" i="20"/>
  <c r="H67" i="20"/>
  <c r="I67" i="20"/>
  <c r="K67" i="20"/>
  <c r="L67" i="20"/>
  <c r="M67" i="20"/>
  <c r="N67" i="20"/>
  <c r="O67" i="20"/>
  <c r="P67" i="20"/>
  <c r="Q67" i="20"/>
  <c r="R67" i="20"/>
  <c r="S67" i="20"/>
  <c r="T67" i="20"/>
  <c r="U67" i="20"/>
  <c r="W67" i="20"/>
  <c r="D68" i="20"/>
  <c r="E68" i="20"/>
  <c r="G68" i="20"/>
  <c r="H68" i="20"/>
  <c r="I68" i="20"/>
  <c r="J68" i="20"/>
  <c r="L68" i="20"/>
  <c r="M68" i="20"/>
  <c r="P68" i="20"/>
  <c r="Q68" i="20"/>
  <c r="R68" i="20"/>
  <c r="S68" i="20"/>
  <c r="T68" i="20"/>
  <c r="U68" i="20"/>
  <c r="V68" i="20"/>
  <c r="C70" i="20"/>
  <c r="D70" i="20"/>
  <c r="F70" i="20"/>
  <c r="M70" i="20"/>
  <c r="N70" i="20"/>
  <c r="O70" i="20"/>
  <c r="Q70" i="20"/>
  <c r="R70" i="20"/>
  <c r="T70" i="20"/>
  <c r="U70" i="20"/>
  <c r="V70" i="20"/>
  <c r="W70" i="20"/>
  <c r="C71" i="20"/>
  <c r="D71" i="20"/>
  <c r="F71" i="20"/>
  <c r="G71" i="20"/>
  <c r="I71" i="20"/>
  <c r="J71" i="20"/>
  <c r="L71" i="20"/>
  <c r="M71" i="20"/>
  <c r="O71" i="20"/>
  <c r="P71" i="20"/>
  <c r="Q71" i="20"/>
  <c r="R71" i="20"/>
  <c r="T71" i="20"/>
  <c r="U71" i="20"/>
  <c r="W71" i="20"/>
  <c r="C72" i="20"/>
  <c r="D72" i="20"/>
  <c r="F72" i="20"/>
  <c r="G72" i="20"/>
  <c r="J72" i="20"/>
  <c r="K72" i="20"/>
  <c r="L72" i="20"/>
  <c r="M72" i="20"/>
  <c r="O72" i="20"/>
  <c r="P72" i="20"/>
  <c r="R72" i="20"/>
  <c r="S72" i="20"/>
  <c r="T72" i="20"/>
  <c r="U72" i="20"/>
  <c r="W72" i="20"/>
  <c r="D73" i="20"/>
  <c r="E73" i="20"/>
  <c r="F73" i="20"/>
  <c r="G73" i="20"/>
  <c r="J73" i="20"/>
  <c r="K73" i="20"/>
  <c r="M73" i="20"/>
  <c r="N73" i="20"/>
  <c r="O73" i="20"/>
  <c r="P73" i="20"/>
  <c r="R73" i="20"/>
  <c r="S73" i="20"/>
  <c r="U73" i="20"/>
  <c r="V73" i="20"/>
  <c r="W73" i="20"/>
  <c r="D74" i="20"/>
  <c r="E74" i="20"/>
  <c r="G74" i="20"/>
  <c r="I74" i="20"/>
  <c r="J74" i="20"/>
  <c r="K74" i="20"/>
  <c r="M74" i="20"/>
  <c r="N74" i="20"/>
  <c r="P74" i="20"/>
  <c r="Q74" i="20"/>
  <c r="R74" i="20"/>
  <c r="S74" i="20"/>
  <c r="U74" i="20"/>
  <c r="V74" i="20"/>
  <c r="C75" i="20"/>
  <c r="D75" i="20"/>
  <c r="E75" i="20"/>
  <c r="G75" i="20"/>
  <c r="I75" i="20"/>
  <c r="K75" i="20"/>
  <c r="L75" i="20"/>
  <c r="M75" i="20"/>
  <c r="N75" i="20"/>
  <c r="P75" i="20"/>
  <c r="Q75" i="20"/>
  <c r="S75" i="20"/>
  <c r="T75" i="20"/>
  <c r="U75" i="20"/>
  <c r="V75" i="20"/>
  <c r="C76" i="20"/>
  <c r="D76" i="20"/>
  <c r="E76" i="20"/>
  <c r="F76" i="20"/>
  <c r="G76" i="20"/>
  <c r="H76" i="20"/>
  <c r="J76" i="20"/>
  <c r="K76" i="20"/>
  <c r="L76" i="20"/>
  <c r="M76" i="20"/>
  <c r="N76" i="20"/>
  <c r="O76" i="20"/>
  <c r="P76" i="20"/>
  <c r="R76" i="20"/>
  <c r="S76" i="20"/>
  <c r="U76" i="20"/>
  <c r="V76" i="20"/>
  <c r="W76" i="20"/>
  <c r="C78" i="20"/>
  <c r="D78" i="20"/>
  <c r="F78" i="20"/>
  <c r="M78" i="20"/>
  <c r="O78" i="20"/>
  <c r="P78" i="20"/>
  <c r="Q78" i="20"/>
  <c r="R78" i="20"/>
  <c r="T78" i="20"/>
  <c r="U78" i="20"/>
  <c r="W78" i="20"/>
  <c r="C79" i="20"/>
  <c r="D79" i="20"/>
  <c r="F79" i="20"/>
  <c r="G79" i="20"/>
  <c r="I79" i="20"/>
  <c r="J79" i="20"/>
  <c r="K79" i="20"/>
  <c r="L79" i="20"/>
  <c r="N79" i="20"/>
  <c r="O79" i="20"/>
  <c r="P79" i="20"/>
  <c r="Q79" i="20"/>
  <c r="R79" i="20"/>
  <c r="S79" i="20"/>
  <c r="T79" i="20"/>
  <c r="V79" i="20"/>
  <c r="W79" i="20"/>
  <c r="C80" i="20"/>
  <c r="D80" i="20"/>
  <c r="E80" i="20"/>
  <c r="F80" i="20"/>
  <c r="H80" i="20"/>
  <c r="I80" i="20"/>
  <c r="K80" i="20"/>
  <c r="L80" i="20"/>
  <c r="M80" i="20"/>
  <c r="N80" i="20"/>
  <c r="P80" i="20"/>
  <c r="Q80" i="20"/>
  <c r="S80" i="20"/>
  <c r="T80" i="20"/>
  <c r="U80" i="20"/>
  <c r="V80" i="20"/>
  <c r="C81" i="20"/>
  <c r="E81" i="20"/>
  <c r="F81" i="20"/>
  <c r="G81" i="20"/>
  <c r="H81" i="20"/>
  <c r="I81" i="20"/>
  <c r="J81" i="20"/>
  <c r="K81" i="20"/>
  <c r="M81" i="20"/>
  <c r="N81" i="20"/>
  <c r="O81" i="20"/>
  <c r="P81" i="20"/>
  <c r="R81" i="20"/>
  <c r="S81" i="20"/>
  <c r="U81" i="20"/>
  <c r="V81" i="20"/>
  <c r="W81" i="20"/>
  <c r="D82" i="20"/>
  <c r="E82" i="20"/>
  <c r="G82" i="20"/>
  <c r="H82" i="20"/>
  <c r="I82" i="20"/>
  <c r="J82" i="20"/>
  <c r="L82" i="20"/>
  <c r="M82" i="20"/>
  <c r="O82" i="20"/>
  <c r="P82" i="20"/>
  <c r="Q82" i="20"/>
  <c r="R82" i="20"/>
  <c r="T82" i="20"/>
  <c r="U82" i="20"/>
  <c r="W82" i="20"/>
  <c r="C83" i="20"/>
  <c r="D83" i="20"/>
  <c r="F83" i="20"/>
  <c r="G83" i="20"/>
  <c r="I83" i="20"/>
  <c r="J83" i="20"/>
  <c r="K83" i="20"/>
  <c r="L83" i="20"/>
  <c r="N83" i="20"/>
  <c r="O83" i="20"/>
  <c r="Q83" i="20"/>
  <c r="R83" i="20"/>
  <c r="S83" i="20"/>
  <c r="T83" i="20"/>
  <c r="V83" i="20"/>
  <c r="W83" i="20"/>
  <c r="C84" i="20"/>
  <c r="D84" i="20"/>
  <c r="E84" i="20"/>
  <c r="F84" i="20"/>
  <c r="G84" i="20"/>
  <c r="H84" i="20"/>
  <c r="I84" i="20"/>
  <c r="J84" i="20"/>
  <c r="K84" i="20"/>
  <c r="L84" i="20"/>
  <c r="M84" i="20"/>
  <c r="N84" i="20"/>
  <c r="O84" i="20"/>
  <c r="P84" i="20"/>
  <c r="Q84" i="20"/>
  <c r="R84" i="20"/>
  <c r="S84" i="20"/>
  <c r="T84" i="20"/>
  <c r="U84" i="20"/>
  <c r="V84" i="20"/>
  <c r="W84" i="20"/>
  <c r="E86" i="20"/>
  <c r="F86" i="20"/>
  <c r="H86" i="20"/>
  <c r="I86" i="20"/>
  <c r="J86" i="20"/>
  <c r="K86" i="20"/>
  <c r="M86" i="20"/>
  <c r="N86" i="20"/>
  <c r="P86" i="20"/>
  <c r="Q86" i="20"/>
  <c r="R86" i="20"/>
  <c r="S86" i="20"/>
  <c r="U86" i="20"/>
  <c r="V86" i="20"/>
  <c r="C87" i="20"/>
  <c r="D87" i="20"/>
  <c r="E87" i="20"/>
  <c r="F87" i="20"/>
  <c r="G87" i="20"/>
  <c r="H87" i="20"/>
  <c r="I87" i="20"/>
  <c r="J87" i="20"/>
  <c r="K87" i="20"/>
  <c r="L87" i="20"/>
  <c r="M87" i="20"/>
  <c r="N87" i="20"/>
  <c r="O87" i="20"/>
  <c r="P87" i="20"/>
  <c r="Q87" i="20"/>
  <c r="R87" i="20"/>
  <c r="S87" i="20"/>
  <c r="T87" i="20"/>
  <c r="U87" i="20"/>
  <c r="V87" i="20"/>
  <c r="W87" i="20"/>
  <c r="D88" i="20"/>
  <c r="E88" i="20"/>
  <c r="F88" i="20"/>
  <c r="G88" i="20"/>
  <c r="I88" i="20"/>
  <c r="J88" i="20"/>
  <c r="L88" i="20"/>
  <c r="M88" i="20"/>
  <c r="N88" i="20"/>
  <c r="O88" i="20"/>
  <c r="Q88" i="20"/>
  <c r="R88" i="20"/>
  <c r="T88" i="20"/>
  <c r="U88" i="20"/>
  <c r="V88" i="20"/>
  <c r="W88" i="20"/>
  <c r="C89" i="20"/>
  <c r="D89" i="20"/>
  <c r="F89" i="20"/>
  <c r="G89" i="20"/>
  <c r="H89" i="20"/>
  <c r="I89" i="20"/>
  <c r="K89" i="20"/>
  <c r="M89" i="20"/>
  <c r="O89" i="20"/>
  <c r="P89" i="20"/>
  <c r="Q89" i="20"/>
  <c r="R89" i="20"/>
  <c r="T89" i="20"/>
  <c r="U89" i="20"/>
  <c r="W89" i="20"/>
  <c r="C90" i="20"/>
  <c r="D90" i="20"/>
  <c r="F90" i="20"/>
  <c r="G90" i="20"/>
  <c r="H90" i="20"/>
  <c r="I90" i="20"/>
  <c r="J90" i="20"/>
  <c r="K90" i="20"/>
  <c r="L90" i="20"/>
  <c r="N90" i="20"/>
  <c r="O90" i="20"/>
  <c r="P90" i="20"/>
  <c r="Q90" i="20"/>
  <c r="R90" i="20"/>
  <c r="S90" i="20"/>
  <c r="T90" i="20"/>
  <c r="V90" i="20"/>
  <c r="W90" i="20"/>
  <c r="C91" i="20"/>
  <c r="D91" i="20"/>
  <c r="E91" i="20"/>
  <c r="F91" i="20"/>
  <c r="H91" i="20"/>
  <c r="I91" i="20"/>
  <c r="K91" i="20"/>
  <c r="L91" i="20"/>
  <c r="M91" i="20"/>
  <c r="N91" i="20"/>
  <c r="O91" i="20"/>
  <c r="P91" i="20"/>
  <c r="Q91" i="20"/>
  <c r="S91" i="20"/>
  <c r="T91" i="20"/>
  <c r="U91" i="20"/>
  <c r="V91" i="20"/>
  <c r="W91" i="20"/>
  <c r="C92" i="20"/>
  <c r="E92" i="20"/>
  <c r="F92" i="20"/>
  <c r="G92" i="20"/>
  <c r="H92" i="20"/>
  <c r="I92" i="20"/>
  <c r="J92" i="20"/>
  <c r="K92" i="20"/>
  <c r="M92" i="20"/>
  <c r="N92" i="20"/>
  <c r="O92" i="20"/>
  <c r="P92" i="20"/>
  <c r="Q92" i="20"/>
  <c r="R92" i="20"/>
  <c r="S92" i="20"/>
  <c r="U92" i="20"/>
  <c r="V92" i="20"/>
  <c r="W92" i="20"/>
  <c r="B62" i="20"/>
  <c r="B63" i="20"/>
  <c r="B64" i="20"/>
  <c r="B65" i="20"/>
  <c r="B66" i="20"/>
  <c r="B68" i="20"/>
  <c r="B70" i="20"/>
  <c r="B72" i="20"/>
  <c r="B73" i="20"/>
  <c r="B75" i="20"/>
  <c r="B76" i="20"/>
  <c r="B78" i="20"/>
  <c r="B79" i="20"/>
  <c r="B81" i="20"/>
  <c r="B82" i="20"/>
  <c r="B83" i="20"/>
  <c r="B84" i="20"/>
  <c r="B88" i="20"/>
  <c r="B89" i="20"/>
  <c r="B91" i="20"/>
  <c r="B92" i="20"/>
  <c r="V52" i="19"/>
  <c r="Y77" i="20"/>
  <c r="H4" i="20"/>
  <c r="L12" i="20"/>
  <c r="L20" i="20"/>
  <c r="L19" i="20"/>
  <c r="L31" i="20"/>
  <c r="K4" i="20"/>
  <c r="I12" i="20"/>
  <c r="I11" i="20" s="1"/>
  <c r="H13" i="20"/>
  <c r="H17" i="20"/>
  <c r="I20" i="20"/>
  <c r="X100" i="20"/>
  <c r="X109" i="20"/>
  <c r="X36" i="19"/>
  <c r="H16" i="20"/>
  <c r="H20" i="20"/>
  <c r="X117" i="20"/>
  <c r="E4" i="20"/>
  <c r="L4" i="20"/>
  <c r="J12" i="20"/>
  <c r="H14" i="20"/>
  <c r="J20" i="20"/>
  <c r="B28" i="20"/>
  <c r="X101" i="20"/>
  <c r="X111" i="20"/>
  <c r="X44" i="19"/>
  <c r="H12" i="20"/>
  <c r="F4" i="20"/>
  <c r="G12" i="20"/>
  <c r="K12" i="20"/>
  <c r="H15" i="20"/>
  <c r="G20" i="20"/>
  <c r="K20" i="20"/>
  <c r="C28" i="20"/>
  <c r="X52" i="20"/>
  <c r="X110" i="20"/>
  <c r="X52" i="19"/>
  <c r="W52" i="19"/>
  <c r="Z77" i="20"/>
  <c r="V36" i="20"/>
  <c r="Y69" i="20"/>
  <c r="Z61" i="20"/>
  <c r="Y61" i="20"/>
  <c r="W44" i="19"/>
  <c r="U59" i="19"/>
  <c r="T59" i="19"/>
  <c r="S59" i="19"/>
  <c r="R59" i="19"/>
  <c r="Q59" i="19"/>
  <c r="P59" i="19"/>
  <c r="O59" i="19"/>
  <c r="N59" i="19"/>
  <c r="M59" i="19"/>
  <c r="L59" i="19"/>
  <c r="K59" i="19"/>
  <c r="J59" i="19"/>
  <c r="I59" i="19"/>
  <c r="H59" i="19"/>
  <c r="G59" i="19"/>
  <c r="F59" i="19"/>
  <c r="E59" i="19"/>
  <c r="D59" i="19"/>
  <c r="C59" i="19"/>
  <c r="B59" i="19"/>
  <c r="U58" i="19"/>
  <c r="T58" i="19"/>
  <c r="S58" i="19"/>
  <c r="R58" i="19"/>
  <c r="Q58" i="19"/>
  <c r="P58" i="19"/>
  <c r="O58" i="19"/>
  <c r="N58" i="19"/>
  <c r="M58" i="19"/>
  <c r="L58" i="19"/>
  <c r="K58" i="19"/>
  <c r="J58" i="19"/>
  <c r="I58" i="19"/>
  <c r="H58" i="19"/>
  <c r="G58" i="19"/>
  <c r="F58" i="19"/>
  <c r="E58" i="19"/>
  <c r="D58" i="19"/>
  <c r="C58" i="19"/>
  <c r="B58" i="19"/>
  <c r="U57" i="19"/>
  <c r="T57" i="19"/>
  <c r="S57" i="19"/>
  <c r="R57" i="19"/>
  <c r="Q57" i="19"/>
  <c r="P57" i="19"/>
  <c r="O57" i="19"/>
  <c r="N57" i="19"/>
  <c r="M57" i="19"/>
  <c r="L57" i="19"/>
  <c r="K57" i="19"/>
  <c r="J57" i="19"/>
  <c r="I57" i="19"/>
  <c r="H57" i="19"/>
  <c r="G57" i="19"/>
  <c r="F57" i="19"/>
  <c r="E57" i="19"/>
  <c r="D57" i="19"/>
  <c r="C57" i="19"/>
  <c r="B57" i="19"/>
  <c r="U56" i="19"/>
  <c r="T56" i="19"/>
  <c r="S56" i="19"/>
  <c r="R56" i="19"/>
  <c r="Q56" i="19"/>
  <c r="P56" i="19"/>
  <c r="O56" i="19"/>
  <c r="N56" i="19"/>
  <c r="M56" i="19"/>
  <c r="K56" i="19"/>
  <c r="J56" i="19"/>
  <c r="I56" i="19"/>
  <c r="H56" i="19"/>
  <c r="G56" i="19"/>
  <c r="F56" i="19"/>
  <c r="E56" i="19"/>
  <c r="D56" i="19"/>
  <c r="C56" i="19"/>
  <c r="B56" i="19"/>
  <c r="U55" i="19"/>
  <c r="T55" i="19"/>
  <c r="S55" i="19"/>
  <c r="R55" i="19"/>
  <c r="Q55" i="19"/>
  <c r="P55" i="19"/>
  <c r="O55" i="19"/>
  <c r="N55" i="19"/>
  <c r="M55" i="19"/>
  <c r="L55" i="19"/>
  <c r="K55" i="19"/>
  <c r="J55" i="19"/>
  <c r="I55" i="19"/>
  <c r="H55" i="19"/>
  <c r="G55" i="19"/>
  <c r="F55" i="19"/>
  <c r="E55" i="19"/>
  <c r="D55" i="19"/>
  <c r="C55" i="19"/>
  <c r="B55" i="19"/>
  <c r="U54" i="19"/>
  <c r="T54" i="19"/>
  <c r="S54" i="19"/>
  <c r="R54" i="19"/>
  <c r="Q54" i="19"/>
  <c r="P54" i="19"/>
  <c r="O54" i="19"/>
  <c r="N54" i="19"/>
  <c r="M54" i="19"/>
  <c r="L54" i="19"/>
  <c r="K54" i="19"/>
  <c r="J54" i="19"/>
  <c r="I54" i="19"/>
  <c r="H54" i="19"/>
  <c r="G54" i="19"/>
  <c r="F54" i="19"/>
  <c r="E54" i="19"/>
  <c r="D54" i="19"/>
  <c r="C54" i="19"/>
  <c r="B54" i="19"/>
  <c r="U53" i="19"/>
  <c r="T53" i="19"/>
  <c r="S53" i="19"/>
  <c r="R53" i="19"/>
  <c r="Q53" i="19"/>
  <c r="P53" i="19"/>
  <c r="O53" i="19"/>
  <c r="N53" i="19"/>
  <c r="M53" i="19"/>
  <c r="F53" i="19"/>
  <c r="E53" i="19"/>
  <c r="D53" i="19"/>
  <c r="U51" i="19"/>
  <c r="T51" i="19"/>
  <c r="S51" i="19"/>
  <c r="R51" i="19"/>
  <c r="Q51" i="19"/>
  <c r="P51" i="19"/>
  <c r="O51" i="19"/>
  <c r="N51" i="19"/>
  <c r="M51" i="19"/>
  <c r="L51" i="19"/>
  <c r="K51" i="19"/>
  <c r="J51" i="19"/>
  <c r="I51" i="19"/>
  <c r="H51" i="19"/>
  <c r="G51" i="19"/>
  <c r="F51" i="19"/>
  <c r="E51" i="19"/>
  <c r="D51" i="19"/>
  <c r="C51" i="19"/>
  <c r="B51" i="19"/>
  <c r="U50" i="19"/>
  <c r="T50" i="19"/>
  <c r="S50" i="19"/>
  <c r="R50" i="19"/>
  <c r="Q50" i="19"/>
  <c r="P50" i="19"/>
  <c r="O50" i="19"/>
  <c r="N50" i="19"/>
  <c r="M50" i="19"/>
  <c r="L50" i="19"/>
  <c r="K50" i="19"/>
  <c r="J50" i="19"/>
  <c r="I50" i="19"/>
  <c r="G50" i="19"/>
  <c r="F50" i="19"/>
  <c r="E50" i="19"/>
  <c r="D50" i="19"/>
  <c r="C50" i="19"/>
  <c r="B50" i="19"/>
  <c r="U49" i="19"/>
  <c r="T49" i="19"/>
  <c r="S49" i="19"/>
  <c r="R49" i="19"/>
  <c r="Q49" i="19"/>
  <c r="P49" i="19"/>
  <c r="O49" i="19"/>
  <c r="N49" i="19"/>
  <c r="M49" i="19"/>
  <c r="L49" i="19"/>
  <c r="K49" i="19"/>
  <c r="J49" i="19"/>
  <c r="I49" i="19"/>
  <c r="G49" i="19"/>
  <c r="F49" i="19"/>
  <c r="E49" i="19"/>
  <c r="D49" i="19"/>
  <c r="C49" i="19"/>
  <c r="B49" i="19"/>
  <c r="U48" i="19"/>
  <c r="T48" i="19"/>
  <c r="S48" i="19"/>
  <c r="R48" i="19"/>
  <c r="Q48" i="19"/>
  <c r="P48" i="19"/>
  <c r="O48" i="19"/>
  <c r="N48" i="19"/>
  <c r="M48" i="19"/>
  <c r="K48" i="19"/>
  <c r="J48" i="19"/>
  <c r="I48" i="19"/>
  <c r="G48" i="19"/>
  <c r="F48" i="19"/>
  <c r="E48" i="19"/>
  <c r="D48" i="19"/>
  <c r="C48" i="19"/>
  <c r="B48" i="19"/>
  <c r="U47" i="19"/>
  <c r="T47" i="19"/>
  <c r="S47" i="19"/>
  <c r="R47" i="19"/>
  <c r="Q47" i="19"/>
  <c r="P47" i="19"/>
  <c r="O47" i="19"/>
  <c r="N47" i="19"/>
  <c r="M47" i="19"/>
  <c r="L47" i="19"/>
  <c r="K47" i="19"/>
  <c r="J47" i="19"/>
  <c r="I47" i="19"/>
  <c r="G47" i="19"/>
  <c r="F47" i="19"/>
  <c r="E47" i="19"/>
  <c r="D47" i="19"/>
  <c r="C47" i="19"/>
  <c r="B47" i="19"/>
  <c r="U46" i="19"/>
  <c r="T46" i="19"/>
  <c r="S46" i="19"/>
  <c r="R46" i="19"/>
  <c r="Q46" i="19"/>
  <c r="P46" i="19"/>
  <c r="O46" i="19"/>
  <c r="N46" i="19"/>
  <c r="M46" i="19"/>
  <c r="L46" i="19"/>
  <c r="K46" i="19"/>
  <c r="J46" i="19"/>
  <c r="I46" i="19"/>
  <c r="G46" i="19"/>
  <c r="F46" i="19"/>
  <c r="E46" i="19"/>
  <c r="D46" i="19"/>
  <c r="C46" i="19"/>
  <c r="B46" i="19"/>
  <c r="U45" i="19"/>
  <c r="T45" i="19"/>
  <c r="S45" i="19"/>
  <c r="R45" i="19"/>
  <c r="Q45" i="19"/>
  <c r="P45" i="19"/>
  <c r="O45" i="19"/>
  <c r="N45" i="19"/>
  <c r="M45" i="19"/>
  <c r="F45" i="19"/>
  <c r="E45" i="19"/>
  <c r="D45" i="19"/>
  <c r="U43" i="19"/>
  <c r="T43" i="19"/>
  <c r="S43" i="19"/>
  <c r="R43" i="19"/>
  <c r="Q43" i="19"/>
  <c r="P43" i="19"/>
  <c r="O43" i="19"/>
  <c r="N43" i="19"/>
  <c r="M43" i="19"/>
  <c r="L43" i="19"/>
  <c r="K43" i="19"/>
  <c r="J43" i="19"/>
  <c r="I43" i="19"/>
  <c r="H43" i="19"/>
  <c r="G43" i="19"/>
  <c r="F43" i="19"/>
  <c r="E43" i="19"/>
  <c r="D43" i="19"/>
  <c r="C43" i="19"/>
  <c r="B43" i="19"/>
  <c r="U42" i="19"/>
  <c r="T42" i="19"/>
  <c r="S42" i="19"/>
  <c r="R42" i="19"/>
  <c r="Q42" i="19"/>
  <c r="P42" i="19"/>
  <c r="O42" i="19"/>
  <c r="N42" i="19"/>
  <c r="M42" i="19"/>
  <c r="L42" i="19"/>
  <c r="K42" i="19"/>
  <c r="J42" i="19"/>
  <c r="I42" i="19"/>
  <c r="H42" i="19"/>
  <c r="G42" i="19"/>
  <c r="F42" i="19"/>
  <c r="E42" i="19"/>
  <c r="D42" i="19"/>
  <c r="C42" i="19"/>
  <c r="B42" i="19"/>
  <c r="U41" i="19"/>
  <c r="T41" i="19"/>
  <c r="S41" i="19"/>
  <c r="R41" i="19"/>
  <c r="Q41" i="19"/>
  <c r="P41" i="19"/>
  <c r="O41" i="19"/>
  <c r="N41" i="19"/>
  <c r="M41" i="19"/>
  <c r="L41" i="19"/>
  <c r="K41" i="19"/>
  <c r="J41" i="19"/>
  <c r="I41" i="19"/>
  <c r="H41" i="19"/>
  <c r="G41" i="19"/>
  <c r="F41" i="19"/>
  <c r="E41" i="19"/>
  <c r="D41" i="19"/>
  <c r="C41" i="19"/>
  <c r="B41" i="19"/>
  <c r="U40" i="19"/>
  <c r="T40" i="19"/>
  <c r="S40" i="19"/>
  <c r="R40" i="19"/>
  <c r="Q40" i="19"/>
  <c r="P40" i="19"/>
  <c r="O40" i="19"/>
  <c r="N40" i="19"/>
  <c r="M40" i="19"/>
  <c r="K40" i="19"/>
  <c r="J40" i="19"/>
  <c r="I40" i="19"/>
  <c r="H40" i="19"/>
  <c r="G40" i="19"/>
  <c r="F40" i="19"/>
  <c r="E40" i="19"/>
  <c r="D40" i="19"/>
  <c r="C40" i="19"/>
  <c r="B40" i="19"/>
  <c r="U39" i="19"/>
  <c r="T39" i="19"/>
  <c r="S39" i="19"/>
  <c r="R39" i="19"/>
  <c r="Q39" i="19"/>
  <c r="P39" i="19"/>
  <c r="O39" i="19"/>
  <c r="N39" i="19"/>
  <c r="M39" i="19"/>
  <c r="L39" i="19"/>
  <c r="K39" i="19"/>
  <c r="J39" i="19"/>
  <c r="I39" i="19"/>
  <c r="H39" i="19"/>
  <c r="G39" i="19"/>
  <c r="F39" i="19"/>
  <c r="E39" i="19"/>
  <c r="D39" i="19"/>
  <c r="C39" i="19"/>
  <c r="B39" i="19"/>
  <c r="U38" i="19"/>
  <c r="T38" i="19"/>
  <c r="S38" i="19"/>
  <c r="R38" i="19"/>
  <c r="Q38" i="19"/>
  <c r="P38" i="19"/>
  <c r="O38" i="19"/>
  <c r="N38" i="19"/>
  <c r="M38" i="19"/>
  <c r="L38" i="19"/>
  <c r="K38" i="19"/>
  <c r="J38" i="19"/>
  <c r="I38" i="19"/>
  <c r="H38" i="19"/>
  <c r="G38" i="19"/>
  <c r="F38" i="19"/>
  <c r="E38" i="19"/>
  <c r="D38" i="19"/>
  <c r="C38" i="19"/>
  <c r="B38" i="19"/>
  <c r="U37" i="19"/>
  <c r="T37" i="19"/>
  <c r="S37" i="19"/>
  <c r="R37" i="19"/>
  <c r="Q37" i="19"/>
  <c r="P37" i="19"/>
  <c r="O37" i="19"/>
  <c r="N37" i="19"/>
  <c r="M37" i="19"/>
  <c r="J37" i="19"/>
  <c r="I37" i="19"/>
  <c r="G37" i="19"/>
  <c r="D37" i="19"/>
  <c r="L31" i="19"/>
  <c r="L56" i="19"/>
  <c r="C28" i="19"/>
  <c r="C27" i="19"/>
  <c r="B28" i="19"/>
  <c r="B53" i="19"/>
  <c r="U27" i="19"/>
  <c r="T27" i="19"/>
  <c r="S27" i="19"/>
  <c r="R27" i="19"/>
  <c r="Q27" i="19"/>
  <c r="P27" i="19"/>
  <c r="O27" i="19"/>
  <c r="N27" i="19"/>
  <c r="M27" i="19"/>
  <c r="L27" i="19"/>
  <c r="K27" i="19"/>
  <c r="J27" i="19"/>
  <c r="I27" i="19"/>
  <c r="H27" i="19"/>
  <c r="G27" i="19"/>
  <c r="F27" i="19"/>
  <c r="E27" i="19"/>
  <c r="D27" i="19"/>
  <c r="L20" i="19"/>
  <c r="L53" i="19"/>
  <c r="K20" i="19"/>
  <c r="K53" i="19"/>
  <c r="J20" i="19"/>
  <c r="J53" i="19"/>
  <c r="I20" i="19"/>
  <c r="I53" i="19"/>
  <c r="H20" i="19"/>
  <c r="H53" i="19"/>
  <c r="G20" i="19"/>
  <c r="G53" i="19"/>
  <c r="U19" i="19"/>
  <c r="T19" i="19"/>
  <c r="T52" i="19"/>
  <c r="S19" i="19"/>
  <c r="R19" i="19"/>
  <c r="R52" i="19"/>
  <c r="Q19" i="19"/>
  <c r="P19" i="19"/>
  <c r="P52" i="19"/>
  <c r="O19" i="19"/>
  <c r="N19" i="19"/>
  <c r="N52" i="19"/>
  <c r="M19" i="19"/>
  <c r="F19" i="19"/>
  <c r="E19" i="19"/>
  <c r="D19" i="19"/>
  <c r="D52" i="19"/>
  <c r="C19" i="19"/>
  <c r="B19" i="19"/>
  <c r="H17" i="19"/>
  <c r="H50" i="19"/>
  <c r="H16" i="19"/>
  <c r="H49" i="19"/>
  <c r="H15" i="19"/>
  <c r="H48" i="19"/>
  <c r="H14" i="19"/>
  <c r="H47" i="19"/>
  <c r="H13" i="19"/>
  <c r="L12" i="19"/>
  <c r="L45" i="19"/>
  <c r="K12" i="19"/>
  <c r="K45" i="19"/>
  <c r="J12" i="19"/>
  <c r="J45" i="19"/>
  <c r="I12" i="19"/>
  <c r="I45" i="19"/>
  <c r="H12" i="19"/>
  <c r="H45" i="19"/>
  <c r="G12" i="19"/>
  <c r="G45" i="19"/>
  <c r="U11" i="19"/>
  <c r="T11" i="19"/>
  <c r="T44" i="19"/>
  <c r="S11" i="19"/>
  <c r="S44" i="19"/>
  <c r="R11" i="19"/>
  <c r="Q11" i="19"/>
  <c r="P11" i="19"/>
  <c r="P44" i="19"/>
  <c r="O11" i="19"/>
  <c r="O44" i="19"/>
  <c r="N11" i="19"/>
  <c r="M11" i="19"/>
  <c r="I11" i="19"/>
  <c r="F11" i="19"/>
  <c r="E11" i="19"/>
  <c r="D11" i="19"/>
  <c r="D44" i="19"/>
  <c r="C11" i="19"/>
  <c r="B11" i="19"/>
  <c r="L4" i="19"/>
  <c r="L37" i="19"/>
  <c r="K4" i="19"/>
  <c r="K37" i="19"/>
  <c r="H4" i="19"/>
  <c r="H37" i="19"/>
  <c r="F4" i="19"/>
  <c r="F37" i="19"/>
  <c r="E4" i="19"/>
  <c r="E37" i="19"/>
  <c r="U3" i="19"/>
  <c r="T3" i="19"/>
  <c r="T36" i="19"/>
  <c r="S3" i="19"/>
  <c r="R3" i="19"/>
  <c r="Q3" i="19"/>
  <c r="P3" i="19"/>
  <c r="P36" i="19"/>
  <c r="O3" i="19"/>
  <c r="N3" i="19"/>
  <c r="M3" i="19"/>
  <c r="J3" i="19"/>
  <c r="I3" i="19"/>
  <c r="G3" i="19"/>
  <c r="D3" i="19"/>
  <c r="D36" i="19"/>
  <c r="C3" i="19"/>
  <c r="B3" i="19"/>
  <c r="U59" i="20"/>
  <c r="U117" i="20"/>
  <c r="T59" i="20"/>
  <c r="T117" i="20"/>
  <c r="S59" i="20"/>
  <c r="S117" i="20" s="1"/>
  <c r="Q59" i="20"/>
  <c r="Q117" i="20" s="1"/>
  <c r="P59" i="20"/>
  <c r="P117" i="20"/>
  <c r="O117" i="20"/>
  <c r="N59" i="20"/>
  <c r="N117" i="20" s="1"/>
  <c r="M59" i="20"/>
  <c r="M117" i="20"/>
  <c r="L59" i="20"/>
  <c r="L117" i="20" s="1"/>
  <c r="K59" i="20"/>
  <c r="K117" i="20" s="1"/>
  <c r="I59" i="20"/>
  <c r="I117" i="20" s="1"/>
  <c r="H59" i="20"/>
  <c r="H117" i="20"/>
  <c r="G59" i="20"/>
  <c r="G117" i="20" s="1"/>
  <c r="F59" i="20"/>
  <c r="F117" i="20" s="1"/>
  <c r="E59" i="20"/>
  <c r="E117" i="20"/>
  <c r="D59" i="20"/>
  <c r="D117" i="20" s="1"/>
  <c r="C59" i="20"/>
  <c r="C117" i="20"/>
  <c r="B59" i="20"/>
  <c r="B117" i="20" s="1"/>
  <c r="V116" i="20"/>
  <c r="U58" i="20"/>
  <c r="U116" i="20" s="1"/>
  <c r="T58" i="20"/>
  <c r="T116" i="20"/>
  <c r="S58" i="20"/>
  <c r="S116" i="20" s="1"/>
  <c r="R58" i="20"/>
  <c r="R116" i="20"/>
  <c r="Q58" i="20"/>
  <c r="Q116" i="20"/>
  <c r="P58" i="20"/>
  <c r="P116" i="20" s="1"/>
  <c r="N58" i="20"/>
  <c r="N116" i="20" s="1"/>
  <c r="L58" i="20"/>
  <c r="L116" i="20"/>
  <c r="K58" i="20"/>
  <c r="K116" i="20" s="1"/>
  <c r="J58" i="20"/>
  <c r="J116" i="20"/>
  <c r="I58" i="20"/>
  <c r="I116" i="20" s="1"/>
  <c r="H58" i="20"/>
  <c r="H116" i="20" s="1"/>
  <c r="F58" i="20"/>
  <c r="F116" i="20" s="1"/>
  <c r="E58" i="20"/>
  <c r="E116" i="20"/>
  <c r="D58" i="20"/>
  <c r="D116" i="20" s="1"/>
  <c r="C58" i="20"/>
  <c r="C116" i="20" s="1"/>
  <c r="B58" i="20"/>
  <c r="B116" i="20"/>
  <c r="W115" i="20"/>
  <c r="U57" i="20"/>
  <c r="U115" i="20" s="1"/>
  <c r="T57" i="20"/>
  <c r="T115" i="20" s="1"/>
  <c r="S57" i="20"/>
  <c r="S115" i="20" s="1"/>
  <c r="R57" i="20"/>
  <c r="R115" i="20" s="1"/>
  <c r="Q57" i="20"/>
  <c r="Q115" i="20"/>
  <c r="O57" i="20"/>
  <c r="O115" i="20" s="1"/>
  <c r="N57" i="20"/>
  <c r="N115" i="20" s="1"/>
  <c r="M57" i="20"/>
  <c r="M115" i="20" s="1"/>
  <c r="L57" i="20"/>
  <c r="L115" i="20" s="1"/>
  <c r="K57" i="20"/>
  <c r="K115" i="20" s="1"/>
  <c r="J57" i="20"/>
  <c r="J115" i="20"/>
  <c r="I57" i="20"/>
  <c r="I115" i="20"/>
  <c r="G57" i="20"/>
  <c r="G115" i="20" s="1"/>
  <c r="F57" i="20"/>
  <c r="F115" i="20"/>
  <c r="E57" i="20"/>
  <c r="E115" i="20"/>
  <c r="D57" i="20"/>
  <c r="D115" i="20" s="1"/>
  <c r="C57" i="20"/>
  <c r="C115" i="20" s="1"/>
  <c r="B57" i="20"/>
  <c r="B115" i="20"/>
  <c r="W114" i="20"/>
  <c r="U56" i="20"/>
  <c r="U114" i="20" s="1"/>
  <c r="T56" i="20"/>
  <c r="T114" i="20"/>
  <c r="S56" i="20"/>
  <c r="S114" i="20" s="1"/>
  <c r="R56" i="20"/>
  <c r="R114" i="20" s="1"/>
  <c r="P56" i="20"/>
  <c r="P114" i="20"/>
  <c r="O56" i="20"/>
  <c r="O114" i="20"/>
  <c r="N56" i="20"/>
  <c r="N114" i="20" s="1"/>
  <c r="M56" i="20"/>
  <c r="M114" i="20" s="1"/>
  <c r="K56" i="20"/>
  <c r="K114" i="20" s="1"/>
  <c r="J56" i="20"/>
  <c r="J114" i="20" s="1"/>
  <c r="I56" i="20"/>
  <c r="I114" i="20" s="1"/>
  <c r="H56" i="20"/>
  <c r="H114" i="20" s="1"/>
  <c r="G56" i="20"/>
  <c r="G114" i="20" s="1"/>
  <c r="F56" i="20"/>
  <c r="F114" i="20"/>
  <c r="E56" i="20"/>
  <c r="E114" i="20"/>
  <c r="D56" i="20"/>
  <c r="D114" i="20" s="1"/>
  <c r="C56" i="20"/>
  <c r="C114" i="20"/>
  <c r="B56" i="20"/>
  <c r="B114" i="20" s="1"/>
  <c r="V113" i="20"/>
  <c r="U55" i="20"/>
  <c r="U113" i="20" s="1"/>
  <c r="T55" i="20"/>
  <c r="T113" i="20" s="1"/>
  <c r="S55" i="20"/>
  <c r="S113" i="20" s="1"/>
  <c r="R55" i="20"/>
  <c r="R113" i="20"/>
  <c r="Q55" i="20"/>
  <c r="Q113" i="20" s="1"/>
  <c r="P55" i="20"/>
  <c r="P113" i="20" s="1"/>
  <c r="O55" i="20"/>
  <c r="O113" i="20"/>
  <c r="N55" i="20"/>
  <c r="N113" i="20" s="1"/>
  <c r="M55" i="20"/>
  <c r="M113" i="20" s="1"/>
  <c r="L55" i="20"/>
  <c r="L113" i="20"/>
  <c r="K55" i="20"/>
  <c r="K113" i="20" s="1"/>
  <c r="J55" i="20"/>
  <c r="J113" i="20" s="1"/>
  <c r="I55" i="20"/>
  <c r="I113" i="20" s="1"/>
  <c r="H55" i="20"/>
  <c r="H113" i="20" s="1"/>
  <c r="G55" i="20"/>
  <c r="G113" i="20" s="1"/>
  <c r="F55" i="20"/>
  <c r="F113" i="20"/>
  <c r="E55" i="20"/>
  <c r="E113" i="20" s="1"/>
  <c r="D55" i="20"/>
  <c r="D113" i="20"/>
  <c r="C55" i="20"/>
  <c r="C113" i="20"/>
  <c r="B55" i="20"/>
  <c r="B113" i="20" s="1"/>
  <c r="W112" i="20"/>
  <c r="U54" i="20"/>
  <c r="U112" i="20" s="1"/>
  <c r="T54" i="20"/>
  <c r="T112" i="20" s="1"/>
  <c r="S54" i="20"/>
  <c r="S112" i="20" s="1"/>
  <c r="R54" i="20"/>
  <c r="R112" i="20" s="1"/>
  <c r="Q54" i="20"/>
  <c r="Q112" i="20"/>
  <c r="P54" i="20"/>
  <c r="P112" i="20"/>
  <c r="O54" i="20"/>
  <c r="O112" i="20"/>
  <c r="N54" i="20"/>
  <c r="N112" i="20" s="1"/>
  <c r="M54" i="20"/>
  <c r="M112" i="20"/>
  <c r="L54" i="20"/>
  <c r="L112" i="20" s="1"/>
  <c r="K54" i="20"/>
  <c r="K112" i="20" s="1"/>
  <c r="J54" i="20"/>
  <c r="J112" i="20" s="1"/>
  <c r="I54" i="20"/>
  <c r="I112" i="20" s="1"/>
  <c r="H54" i="20"/>
  <c r="H112" i="20"/>
  <c r="G54" i="20"/>
  <c r="G112" i="20"/>
  <c r="F54" i="20"/>
  <c r="F112" i="20" s="1"/>
  <c r="E54" i="20"/>
  <c r="E112" i="20" s="1"/>
  <c r="D54" i="20"/>
  <c r="D112" i="20"/>
  <c r="C54" i="20"/>
  <c r="C112" i="20" s="1"/>
  <c r="B54" i="20"/>
  <c r="B112" i="20" s="1"/>
  <c r="U53" i="20"/>
  <c r="U111" i="20" s="1"/>
  <c r="T53" i="20"/>
  <c r="T111" i="20" s="1"/>
  <c r="S53" i="20"/>
  <c r="S111" i="20"/>
  <c r="R53" i="20"/>
  <c r="R111" i="20"/>
  <c r="Q53" i="20"/>
  <c r="Q111" i="20" s="1"/>
  <c r="P53" i="20"/>
  <c r="P111" i="20"/>
  <c r="O53" i="20"/>
  <c r="O111" i="20"/>
  <c r="N53" i="20"/>
  <c r="N111" i="20"/>
  <c r="M53" i="20"/>
  <c r="M111" i="20" s="1"/>
  <c r="F53" i="20"/>
  <c r="F111" i="20"/>
  <c r="E53" i="20"/>
  <c r="E111" i="20"/>
  <c r="D53" i="20"/>
  <c r="D111" i="20"/>
  <c r="V109" i="20"/>
  <c r="U51" i="20"/>
  <c r="U109" i="20" s="1"/>
  <c r="T51" i="20"/>
  <c r="T109" i="20"/>
  <c r="S51" i="20"/>
  <c r="S109" i="20"/>
  <c r="R51" i="20"/>
  <c r="R109" i="20" s="1"/>
  <c r="Q51" i="20"/>
  <c r="Q109" i="20"/>
  <c r="P51" i="20"/>
  <c r="P109" i="20"/>
  <c r="O51" i="20"/>
  <c r="O109" i="20"/>
  <c r="N51" i="20"/>
  <c r="N109" i="20" s="1"/>
  <c r="M51" i="20"/>
  <c r="M109" i="20" s="1"/>
  <c r="L51" i="20"/>
  <c r="L109" i="20"/>
  <c r="K51" i="20"/>
  <c r="K109" i="20"/>
  <c r="J51" i="20"/>
  <c r="J109" i="20" s="1"/>
  <c r="I51" i="20"/>
  <c r="I109" i="20"/>
  <c r="H51" i="20"/>
  <c r="H109" i="20"/>
  <c r="G51" i="20"/>
  <c r="G109" i="20"/>
  <c r="F51" i="20"/>
  <c r="F109" i="20" s="1"/>
  <c r="E51" i="20"/>
  <c r="E109" i="20"/>
  <c r="D51" i="20"/>
  <c r="D109" i="20"/>
  <c r="C51" i="20"/>
  <c r="C109" i="20"/>
  <c r="B51" i="20"/>
  <c r="B109" i="20" s="1"/>
  <c r="V108" i="20"/>
  <c r="U50" i="20"/>
  <c r="U108" i="20"/>
  <c r="T50" i="20"/>
  <c r="T108" i="20"/>
  <c r="S50" i="20"/>
  <c r="S108" i="20" s="1"/>
  <c r="R50" i="20"/>
  <c r="R108" i="20"/>
  <c r="Q50" i="20"/>
  <c r="Q108" i="20"/>
  <c r="P50" i="20"/>
  <c r="P108" i="20"/>
  <c r="O50" i="20"/>
  <c r="O108" i="20" s="1"/>
  <c r="N50" i="20"/>
  <c r="N108" i="20"/>
  <c r="M50" i="20"/>
  <c r="M108" i="20"/>
  <c r="L50" i="20"/>
  <c r="L108" i="20"/>
  <c r="K50" i="20"/>
  <c r="K108" i="20" s="1"/>
  <c r="J50" i="20"/>
  <c r="J108" i="20" s="1"/>
  <c r="I50" i="20"/>
  <c r="I108" i="20"/>
  <c r="G50" i="20"/>
  <c r="G108" i="20"/>
  <c r="F50" i="20"/>
  <c r="F108" i="20" s="1"/>
  <c r="E50" i="20"/>
  <c r="E108" i="20"/>
  <c r="D50" i="20"/>
  <c r="D108" i="20"/>
  <c r="C50" i="20"/>
  <c r="C108" i="20"/>
  <c r="B50" i="20"/>
  <c r="B108" i="20" s="1"/>
  <c r="V107" i="20"/>
  <c r="U49" i="20"/>
  <c r="U107" i="20"/>
  <c r="T49" i="20"/>
  <c r="T107" i="20"/>
  <c r="S49" i="20"/>
  <c r="S107" i="20" s="1"/>
  <c r="R49" i="20"/>
  <c r="R107" i="20"/>
  <c r="Q49" i="20"/>
  <c r="Q107" i="20"/>
  <c r="P49" i="20"/>
  <c r="P107" i="20"/>
  <c r="O49" i="20"/>
  <c r="O107" i="20" s="1"/>
  <c r="N49" i="20"/>
  <c r="N107" i="20"/>
  <c r="M49" i="20"/>
  <c r="M107" i="20"/>
  <c r="L49" i="20"/>
  <c r="L107" i="20"/>
  <c r="K49" i="20"/>
  <c r="K107" i="20" s="1"/>
  <c r="J49" i="20"/>
  <c r="J107" i="20" s="1"/>
  <c r="I49" i="20"/>
  <c r="I107" i="20"/>
  <c r="G49" i="20"/>
  <c r="G107" i="20"/>
  <c r="F49" i="20"/>
  <c r="F107" i="20" s="1"/>
  <c r="E49" i="20"/>
  <c r="E107" i="20"/>
  <c r="D49" i="20"/>
  <c r="D107" i="20"/>
  <c r="C49" i="20"/>
  <c r="C107" i="20"/>
  <c r="B49" i="20"/>
  <c r="B107" i="20" s="1"/>
  <c r="W106" i="20"/>
  <c r="U48" i="20"/>
  <c r="U106" i="20"/>
  <c r="T48" i="20"/>
  <c r="T106" i="20"/>
  <c r="S48" i="20"/>
  <c r="S106" i="20" s="1"/>
  <c r="R48" i="20"/>
  <c r="R106" i="20" s="1"/>
  <c r="Q48" i="20"/>
  <c r="Q106" i="20"/>
  <c r="P48" i="20"/>
  <c r="P106" i="20"/>
  <c r="O48" i="20"/>
  <c r="O106" i="20" s="1"/>
  <c r="N48" i="20"/>
  <c r="N106" i="20"/>
  <c r="M48" i="20"/>
  <c r="M106" i="20"/>
  <c r="K48" i="20"/>
  <c r="K106" i="20" s="1"/>
  <c r="J48" i="20"/>
  <c r="J106" i="20" s="1"/>
  <c r="I48" i="20"/>
  <c r="I106" i="20" s="1"/>
  <c r="G48" i="20"/>
  <c r="G106" i="20"/>
  <c r="F48" i="20"/>
  <c r="F106" i="20"/>
  <c r="E48" i="20"/>
  <c r="E106" i="20" s="1"/>
  <c r="D48" i="20"/>
  <c r="D106" i="20"/>
  <c r="C48" i="20"/>
  <c r="C106" i="20"/>
  <c r="B48" i="20"/>
  <c r="B106" i="20"/>
  <c r="W105" i="20"/>
  <c r="U47" i="20"/>
  <c r="U105" i="20"/>
  <c r="T47" i="20"/>
  <c r="T105" i="20"/>
  <c r="S47" i="20"/>
  <c r="S105" i="20" s="1"/>
  <c r="R47" i="20"/>
  <c r="R105" i="20" s="1"/>
  <c r="Q47" i="20"/>
  <c r="Q105" i="20" s="1"/>
  <c r="P47" i="20"/>
  <c r="P105" i="20"/>
  <c r="O47" i="20"/>
  <c r="O105" i="20"/>
  <c r="N47" i="20"/>
  <c r="N105" i="20" s="1"/>
  <c r="M47" i="20"/>
  <c r="M105" i="20"/>
  <c r="L47" i="20"/>
  <c r="L105" i="20"/>
  <c r="K47" i="20"/>
  <c r="K105" i="20" s="1"/>
  <c r="J47" i="20"/>
  <c r="J105" i="20" s="1"/>
  <c r="I47" i="20"/>
  <c r="I105" i="20"/>
  <c r="G47" i="20"/>
  <c r="G105" i="20"/>
  <c r="F47" i="20"/>
  <c r="F105" i="20"/>
  <c r="E47" i="20"/>
  <c r="E105" i="20" s="1"/>
  <c r="D47" i="20"/>
  <c r="D105" i="20" s="1"/>
  <c r="C47" i="20"/>
  <c r="C105" i="20"/>
  <c r="B47" i="20"/>
  <c r="B105" i="20"/>
  <c r="W104" i="20"/>
  <c r="U46" i="20"/>
  <c r="U104" i="20"/>
  <c r="T46" i="20"/>
  <c r="T104" i="20"/>
  <c r="S46" i="20"/>
  <c r="S104" i="20" s="1"/>
  <c r="R46" i="20"/>
  <c r="R104" i="20" s="1"/>
  <c r="Q46" i="20"/>
  <c r="Q104" i="20" s="1"/>
  <c r="P46" i="20"/>
  <c r="P104" i="20" s="1"/>
  <c r="O46" i="20"/>
  <c r="O104" i="20"/>
  <c r="N46" i="20"/>
  <c r="N104" i="20" s="1"/>
  <c r="M46" i="20"/>
  <c r="M104" i="20"/>
  <c r="L46" i="20"/>
  <c r="L104" i="20"/>
  <c r="K46" i="20"/>
  <c r="K104" i="20"/>
  <c r="J46" i="20"/>
  <c r="J104" i="20" s="1"/>
  <c r="I46" i="20"/>
  <c r="I104" i="20"/>
  <c r="G46" i="20"/>
  <c r="G104" i="20" s="1"/>
  <c r="F46" i="20"/>
  <c r="F104" i="20" s="1"/>
  <c r="E46" i="20"/>
  <c r="E104" i="20" s="1"/>
  <c r="D46" i="20"/>
  <c r="D104" i="20" s="1"/>
  <c r="C46" i="20"/>
  <c r="C104" i="20"/>
  <c r="B46" i="20"/>
  <c r="B104" i="20"/>
  <c r="U45" i="20"/>
  <c r="U103" i="20"/>
  <c r="T45" i="20"/>
  <c r="T103" i="20"/>
  <c r="S45" i="20"/>
  <c r="S103" i="20" s="1"/>
  <c r="R45" i="20"/>
  <c r="R103" i="20" s="1"/>
  <c r="Q45" i="20"/>
  <c r="Q103" i="20"/>
  <c r="P45" i="20"/>
  <c r="P103" i="20" s="1"/>
  <c r="O45" i="20"/>
  <c r="O103" i="20"/>
  <c r="N45" i="20"/>
  <c r="N103" i="20" s="1"/>
  <c r="M45" i="20"/>
  <c r="M103" i="20" s="1"/>
  <c r="F45" i="20"/>
  <c r="F103" i="20"/>
  <c r="E45" i="20"/>
  <c r="E103" i="20"/>
  <c r="D45" i="20"/>
  <c r="D103" i="20" s="1"/>
  <c r="V101" i="20"/>
  <c r="U43" i="20"/>
  <c r="U101" i="20"/>
  <c r="T43" i="20"/>
  <c r="T101" i="20" s="1"/>
  <c r="S43" i="20"/>
  <c r="S101" i="20" s="1"/>
  <c r="R43" i="20"/>
  <c r="R101" i="20" s="1"/>
  <c r="Q43" i="20"/>
  <c r="Q101" i="20" s="1"/>
  <c r="P43" i="20"/>
  <c r="P101" i="20"/>
  <c r="O43" i="20"/>
  <c r="O101" i="20" s="1"/>
  <c r="N43" i="20"/>
  <c r="N101" i="20"/>
  <c r="M43" i="20"/>
  <c r="M101" i="20"/>
  <c r="L43" i="20"/>
  <c r="L101" i="20"/>
  <c r="K43" i="20"/>
  <c r="K101" i="20" s="1"/>
  <c r="J43" i="20"/>
  <c r="J101" i="20"/>
  <c r="I43" i="20"/>
  <c r="I101" i="20" s="1"/>
  <c r="H43" i="20"/>
  <c r="H101" i="20" s="1"/>
  <c r="G43" i="20"/>
  <c r="G101" i="20" s="1"/>
  <c r="F43" i="20"/>
  <c r="F101" i="20" s="1"/>
  <c r="E43" i="20"/>
  <c r="E101" i="20"/>
  <c r="D43" i="20"/>
  <c r="D101" i="20"/>
  <c r="C43" i="20"/>
  <c r="C101" i="20" s="1"/>
  <c r="B43" i="20"/>
  <c r="B101" i="20"/>
  <c r="W100" i="20"/>
  <c r="U42" i="20"/>
  <c r="U100" i="20" s="1"/>
  <c r="T42" i="20"/>
  <c r="T100" i="20" s="1"/>
  <c r="S42" i="20"/>
  <c r="S100" i="20"/>
  <c r="R42" i="20"/>
  <c r="R100" i="20" s="1"/>
  <c r="Q42" i="20"/>
  <c r="Q100" i="20"/>
  <c r="P42" i="20"/>
  <c r="P100" i="20" s="1"/>
  <c r="O42" i="20"/>
  <c r="O100" i="20" s="1"/>
  <c r="N42" i="20"/>
  <c r="N100" i="20"/>
  <c r="M42" i="20"/>
  <c r="M100" i="20"/>
  <c r="L42" i="20"/>
  <c r="L100" i="20" s="1"/>
  <c r="K42" i="20"/>
  <c r="K100" i="20"/>
  <c r="J42" i="20"/>
  <c r="J100" i="20"/>
  <c r="I42" i="20"/>
  <c r="I100" i="20" s="1"/>
  <c r="H42" i="20"/>
  <c r="H100" i="20" s="1"/>
  <c r="G42" i="20"/>
  <c r="G100" i="20" s="1"/>
  <c r="F42" i="20"/>
  <c r="F100" i="20" s="1"/>
  <c r="E42" i="20"/>
  <c r="E100" i="20"/>
  <c r="D42" i="20"/>
  <c r="D100" i="20" s="1"/>
  <c r="C42" i="20"/>
  <c r="C100" i="20"/>
  <c r="B42" i="20"/>
  <c r="B100" i="20"/>
  <c r="W99" i="20"/>
  <c r="V99" i="20"/>
  <c r="U41" i="20"/>
  <c r="U99" i="20" s="1"/>
  <c r="T41" i="20"/>
  <c r="T99" i="20"/>
  <c r="S41" i="20"/>
  <c r="S99" i="20" s="1"/>
  <c r="R41" i="20"/>
  <c r="R99" i="20" s="1"/>
  <c r="Q41" i="20"/>
  <c r="Q99" i="20" s="1"/>
  <c r="P41" i="20"/>
  <c r="P99" i="20" s="1"/>
  <c r="O41" i="20"/>
  <c r="O99" i="20"/>
  <c r="N41" i="20"/>
  <c r="N99" i="20"/>
  <c r="M41" i="20"/>
  <c r="M99" i="20" s="1"/>
  <c r="L41" i="20"/>
  <c r="L99" i="20"/>
  <c r="K41" i="20"/>
  <c r="K99" i="20"/>
  <c r="J41" i="20"/>
  <c r="J99" i="20" s="1"/>
  <c r="I41" i="20"/>
  <c r="I99" i="20" s="1"/>
  <c r="H41" i="20"/>
  <c r="H99" i="20"/>
  <c r="G41" i="20"/>
  <c r="G99" i="20" s="1"/>
  <c r="F41" i="20"/>
  <c r="F99" i="20"/>
  <c r="E41" i="20"/>
  <c r="E99" i="20" s="1"/>
  <c r="D41" i="20"/>
  <c r="D99" i="20" s="1"/>
  <c r="C41" i="20"/>
  <c r="C99" i="20"/>
  <c r="B41" i="20"/>
  <c r="B99" i="20"/>
  <c r="W98" i="20"/>
  <c r="U40" i="20"/>
  <c r="U98" i="20"/>
  <c r="T40" i="20"/>
  <c r="T98" i="20"/>
  <c r="S40" i="20"/>
  <c r="S98" i="20" s="1"/>
  <c r="R40" i="20"/>
  <c r="R98" i="20" s="1"/>
  <c r="Q40" i="20"/>
  <c r="Q98" i="20" s="1"/>
  <c r="P40" i="20"/>
  <c r="P98" i="20" s="1"/>
  <c r="O40" i="20"/>
  <c r="O98" i="20"/>
  <c r="N40" i="20"/>
  <c r="N98" i="20" s="1"/>
  <c r="M40" i="20"/>
  <c r="M98" i="20"/>
  <c r="K40" i="20"/>
  <c r="K98" i="20"/>
  <c r="J40" i="20"/>
  <c r="J98" i="20"/>
  <c r="I40" i="20"/>
  <c r="I98" i="20" s="1"/>
  <c r="H40" i="20"/>
  <c r="H98" i="20"/>
  <c r="G40" i="20"/>
  <c r="G98" i="20" s="1"/>
  <c r="F40" i="20"/>
  <c r="F98" i="20" s="1"/>
  <c r="E40" i="20"/>
  <c r="E98" i="20" s="1"/>
  <c r="D40" i="20"/>
  <c r="D98" i="20" s="1"/>
  <c r="C40" i="20"/>
  <c r="C98" i="20"/>
  <c r="B40" i="20"/>
  <c r="B98" i="20"/>
  <c r="V97" i="20"/>
  <c r="U39" i="20"/>
  <c r="U97" i="20" s="1"/>
  <c r="T39" i="20"/>
  <c r="T97" i="20"/>
  <c r="S39" i="20"/>
  <c r="S97" i="20"/>
  <c r="R39" i="20"/>
  <c r="R97" i="20" s="1"/>
  <c r="Q39" i="20"/>
  <c r="Q97" i="20"/>
  <c r="P39" i="20"/>
  <c r="P97" i="20"/>
  <c r="O39" i="20"/>
  <c r="O97" i="20" s="1"/>
  <c r="N39" i="20"/>
  <c r="N97" i="20" s="1"/>
  <c r="M39" i="20"/>
  <c r="M97" i="20"/>
  <c r="L39" i="20"/>
  <c r="L97" i="20" s="1"/>
  <c r="K39" i="20"/>
  <c r="K97" i="20"/>
  <c r="J39" i="20"/>
  <c r="J97" i="20" s="1"/>
  <c r="I39" i="20"/>
  <c r="I97" i="20" s="1"/>
  <c r="H39" i="20"/>
  <c r="H97" i="20"/>
  <c r="G39" i="20"/>
  <c r="G97" i="20"/>
  <c r="F39" i="20"/>
  <c r="F97" i="20" s="1"/>
  <c r="E39" i="20"/>
  <c r="E97" i="20"/>
  <c r="D39" i="20"/>
  <c r="D97" i="20"/>
  <c r="C39" i="20"/>
  <c r="C97" i="20" s="1"/>
  <c r="B39" i="20"/>
  <c r="B97" i="20" s="1"/>
  <c r="W96" i="20"/>
  <c r="U38" i="20"/>
  <c r="U96" i="20" s="1"/>
  <c r="T38" i="20"/>
  <c r="T96" i="20"/>
  <c r="S38" i="20"/>
  <c r="S96" i="20" s="1"/>
  <c r="R38" i="20"/>
  <c r="R96" i="20"/>
  <c r="Q38" i="20"/>
  <c r="Q96" i="20"/>
  <c r="P38" i="20"/>
  <c r="P96" i="20"/>
  <c r="O38" i="20"/>
  <c r="O96" i="20" s="1"/>
  <c r="N38" i="20"/>
  <c r="N96" i="20"/>
  <c r="M38" i="20"/>
  <c r="M96" i="20" s="1"/>
  <c r="L38" i="20"/>
  <c r="L96" i="20" s="1"/>
  <c r="K38" i="20"/>
  <c r="K96" i="20" s="1"/>
  <c r="J38" i="20"/>
  <c r="J96" i="20" s="1"/>
  <c r="I38" i="20"/>
  <c r="I96" i="20"/>
  <c r="H38" i="20"/>
  <c r="H96" i="20"/>
  <c r="G38" i="20"/>
  <c r="G96" i="20"/>
  <c r="F38" i="20"/>
  <c r="F96" i="20" s="1"/>
  <c r="E38" i="20"/>
  <c r="E96" i="20"/>
  <c r="D38" i="20"/>
  <c r="D96" i="20"/>
  <c r="C38" i="20"/>
  <c r="C96" i="20"/>
  <c r="B38" i="20"/>
  <c r="B96" i="20" s="1"/>
  <c r="V95" i="20"/>
  <c r="U37" i="20"/>
  <c r="U95" i="20"/>
  <c r="T37" i="20"/>
  <c r="T95" i="20"/>
  <c r="S37" i="20"/>
  <c r="S95" i="20" s="1"/>
  <c r="R37" i="20"/>
  <c r="R95" i="20"/>
  <c r="Q37" i="20"/>
  <c r="Q95" i="20"/>
  <c r="P37" i="20"/>
  <c r="P95" i="20"/>
  <c r="O37" i="20"/>
  <c r="O95" i="20" s="1"/>
  <c r="N37" i="20"/>
  <c r="N95" i="20"/>
  <c r="M37" i="20"/>
  <c r="M95" i="20"/>
  <c r="J37" i="20"/>
  <c r="J95" i="20"/>
  <c r="I37" i="20"/>
  <c r="I95" i="20" s="1"/>
  <c r="G37" i="20"/>
  <c r="G95" i="20"/>
  <c r="D37" i="20"/>
  <c r="D95" i="20"/>
  <c r="W85" i="20"/>
  <c r="V85" i="20"/>
  <c r="U27" i="20"/>
  <c r="U52" i="20" s="1"/>
  <c r="U110" i="20" s="1"/>
  <c r="T27" i="20"/>
  <c r="T36" i="20" s="1"/>
  <c r="T94" i="20" s="1"/>
  <c r="T85" i="20"/>
  <c r="S27" i="20"/>
  <c r="S85" i="20"/>
  <c r="R27" i="20"/>
  <c r="R85" i="20"/>
  <c r="Q27" i="20"/>
  <c r="Q85" i="20" s="1"/>
  <c r="P27" i="20"/>
  <c r="P85" i="20"/>
  <c r="O27" i="20"/>
  <c r="O85" i="20"/>
  <c r="N27" i="20"/>
  <c r="N85" i="20"/>
  <c r="M27" i="20"/>
  <c r="M52" i="20" s="1"/>
  <c r="M110" i="20" s="1"/>
  <c r="K27" i="20"/>
  <c r="K36" i="20" s="1"/>
  <c r="K94" i="20" s="1"/>
  <c r="K85" i="20"/>
  <c r="J27" i="20"/>
  <c r="J85" i="20"/>
  <c r="I27" i="20"/>
  <c r="I85" i="20"/>
  <c r="H27" i="20"/>
  <c r="H52" i="20" s="1"/>
  <c r="H110" i="20" s="1"/>
  <c r="G27" i="20"/>
  <c r="G85" i="20"/>
  <c r="F27" i="20"/>
  <c r="F85" i="20"/>
  <c r="E27" i="20"/>
  <c r="E85" i="20"/>
  <c r="D27" i="20"/>
  <c r="D85" i="20" s="1"/>
  <c r="B27" i="20"/>
  <c r="B44" i="20" s="1"/>
  <c r="B102" i="20" s="1"/>
  <c r="B85" i="20"/>
  <c r="U19" i="20"/>
  <c r="T19" i="20"/>
  <c r="S19" i="20"/>
  <c r="R19" i="20"/>
  <c r="Q19" i="20"/>
  <c r="Q77" i="20" s="1"/>
  <c r="P19" i="20"/>
  <c r="O19" i="20"/>
  <c r="O52" i="20" s="1"/>
  <c r="O110" i="20" s="1"/>
  <c r="N19" i="20"/>
  <c r="N52" i="20" s="1"/>
  <c r="N110" i="20" s="1"/>
  <c r="M19" i="20"/>
  <c r="K19" i="20"/>
  <c r="K52" i="20" s="1"/>
  <c r="K110" i="20" s="1"/>
  <c r="H19" i="20"/>
  <c r="G19" i="20"/>
  <c r="F19" i="20"/>
  <c r="F77" i="20" s="1"/>
  <c r="E19" i="20"/>
  <c r="D19" i="20"/>
  <c r="D52" i="20" s="1"/>
  <c r="D110" i="20" s="1"/>
  <c r="C19" i="20"/>
  <c r="C77" i="20" s="1"/>
  <c r="B19" i="20"/>
  <c r="U11" i="20"/>
  <c r="T11" i="20"/>
  <c r="T44" i="20" s="1"/>
  <c r="T102" i="20" s="1"/>
  <c r="S11" i="20"/>
  <c r="S44" i="20" s="1"/>
  <c r="S102" i="20" s="1"/>
  <c r="R11" i="20"/>
  <c r="Q11" i="20"/>
  <c r="Q44" i="20" s="1"/>
  <c r="Q102" i="20" s="1"/>
  <c r="P11" i="20"/>
  <c r="P69" i="20" s="1"/>
  <c r="O11" i="20"/>
  <c r="N11" i="20"/>
  <c r="M11" i="20"/>
  <c r="J11" i="20"/>
  <c r="F11" i="20"/>
  <c r="F44" i="20" s="1"/>
  <c r="F102" i="20" s="1"/>
  <c r="E11" i="20"/>
  <c r="E69" i="20" s="1"/>
  <c r="D11" i="20"/>
  <c r="D69" i="20" s="1"/>
  <c r="C11" i="20"/>
  <c r="C69" i="20" s="1"/>
  <c r="B11" i="20"/>
  <c r="U3" i="20"/>
  <c r="T3" i="20"/>
  <c r="S3" i="20"/>
  <c r="R3" i="20"/>
  <c r="R36" i="20" s="1"/>
  <c r="R94" i="20" s="1"/>
  <c r="Q3" i="20"/>
  <c r="Q36" i="20" s="1"/>
  <c r="Q94" i="20" s="1"/>
  <c r="P3" i="20"/>
  <c r="P61" i="20" s="1"/>
  <c r="O3" i="20"/>
  <c r="O36" i="20" s="1"/>
  <c r="O94" i="20" s="1"/>
  <c r="N3" i="20"/>
  <c r="M3" i="20"/>
  <c r="K3" i="20"/>
  <c r="J3" i="20"/>
  <c r="J61" i="20" s="1"/>
  <c r="I3" i="20"/>
  <c r="I36" i="20" s="1"/>
  <c r="I94" i="20" s="1"/>
  <c r="G3" i="20"/>
  <c r="F3" i="20"/>
  <c r="F36" i="20" s="1"/>
  <c r="F94" i="20" s="1"/>
  <c r="D3" i="20"/>
  <c r="D61" i="20" s="1"/>
  <c r="C3" i="20"/>
  <c r="B3" i="20"/>
  <c r="J36" i="19"/>
  <c r="E3" i="19"/>
  <c r="E36" i="19"/>
  <c r="N44" i="19"/>
  <c r="R44" i="19"/>
  <c r="H19" i="19"/>
  <c r="H52" i="19"/>
  <c r="G11" i="19"/>
  <c r="J19" i="19"/>
  <c r="J52" i="19"/>
  <c r="M36" i="19"/>
  <c r="U36" i="19"/>
  <c r="K11" i="19"/>
  <c r="K44" i="19"/>
  <c r="L19" i="19"/>
  <c r="L52" i="19"/>
  <c r="B27" i="19"/>
  <c r="B36" i="19"/>
  <c r="Q36" i="19"/>
  <c r="I44" i="19"/>
  <c r="N36" i="19"/>
  <c r="R36" i="19"/>
  <c r="O36" i="19"/>
  <c r="S36" i="19"/>
  <c r="B44" i="19"/>
  <c r="F44" i="19"/>
  <c r="M44" i="19"/>
  <c r="Q44" i="19"/>
  <c r="U44" i="19"/>
  <c r="F52" i="19"/>
  <c r="F3" i="19"/>
  <c r="F36" i="19"/>
  <c r="K3" i="19"/>
  <c r="K36" i="19"/>
  <c r="C44" i="19"/>
  <c r="G44" i="19"/>
  <c r="L11" i="19"/>
  <c r="L44" i="19"/>
  <c r="H11" i="19"/>
  <c r="H44" i="19"/>
  <c r="E52" i="19"/>
  <c r="I19" i="19"/>
  <c r="I52" i="19"/>
  <c r="M52" i="19"/>
  <c r="Q52" i="19"/>
  <c r="U52" i="19"/>
  <c r="C36" i="19"/>
  <c r="G36" i="19"/>
  <c r="B52" i="19"/>
  <c r="I36" i="19"/>
  <c r="E44" i="19"/>
  <c r="J11" i="19"/>
  <c r="J44" i="19"/>
  <c r="C52" i="19"/>
  <c r="G19" i="19"/>
  <c r="G52" i="19"/>
  <c r="K19" i="19"/>
  <c r="K52" i="19"/>
  <c r="O52" i="19"/>
  <c r="S52" i="19"/>
  <c r="B36" i="20"/>
  <c r="B94" i="20" s="1"/>
  <c r="B61" i="20"/>
  <c r="K61" i="20"/>
  <c r="P36" i="20"/>
  <c r="P94" i="20"/>
  <c r="T61" i="20"/>
  <c r="K37" i="20"/>
  <c r="K95" i="20" s="1"/>
  <c r="K62" i="20"/>
  <c r="D44" i="20"/>
  <c r="D102" i="20" s="1"/>
  <c r="I44" i="20"/>
  <c r="I102" i="20"/>
  <c r="I69" i="20"/>
  <c r="M69" i="20"/>
  <c r="U69" i="20"/>
  <c r="G45" i="20"/>
  <c r="G103" i="20"/>
  <c r="G70" i="20"/>
  <c r="K45" i="20"/>
  <c r="K103" i="20" s="1"/>
  <c r="K70" i="20"/>
  <c r="H48" i="20"/>
  <c r="H106" i="20" s="1"/>
  <c r="H73" i="20"/>
  <c r="G52" i="20"/>
  <c r="G110" i="20" s="1"/>
  <c r="G77" i="20"/>
  <c r="K77" i="20"/>
  <c r="O77" i="20"/>
  <c r="S52" i="20"/>
  <c r="S110" i="20"/>
  <c r="S77" i="20"/>
  <c r="W77" i="20"/>
  <c r="I53" i="20"/>
  <c r="I111" i="20"/>
  <c r="I78" i="20"/>
  <c r="L56" i="20"/>
  <c r="L114" i="20"/>
  <c r="L89" i="20"/>
  <c r="C61" i="20"/>
  <c r="G36" i="20"/>
  <c r="G94" i="20" s="1"/>
  <c r="G61" i="20"/>
  <c r="M36" i="20"/>
  <c r="M94" i="20" s="1"/>
  <c r="M61" i="20"/>
  <c r="Q61" i="20"/>
  <c r="U61" i="20"/>
  <c r="E37" i="20"/>
  <c r="E95" i="20"/>
  <c r="E62" i="20"/>
  <c r="L37" i="20"/>
  <c r="L95" i="20"/>
  <c r="L62" i="20"/>
  <c r="E44" i="20"/>
  <c r="E102" i="20"/>
  <c r="J44" i="20"/>
  <c r="J102" i="20" s="1"/>
  <c r="J69" i="20"/>
  <c r="N44" i="20"/>
  <c r="N102" i="20" s="1"/>
  <c r="N69" i="20"/>
  <c r="R44" i="20"/>
  <c r="R102" i="20" s="1"/>
  <c r="R69" i="20"/>
  <c r="V102" i="20"/>
  <c r="V69" i="20"/>
  <c r="H45" i="20"/>
  <c r="H103" i="20" s="1"/>
  <c r="H70" i="20"/>
  <c r="L45" i="20"/>
  <c r="L103" i="20" s="1"/>
  <c r="L70" i="20"/>
  <c r="H49" i="20"/>
  <c r="H107" i="20"/>
  <c r="H74" i="20"/>
  <c r="D77" i="20"/>
  <c r="H77" i="20"/>
  <c r="L77" i="20"/>
  <c r="P52" i="20"/>
  <c r="P110" i="20" s="1"/>
  <c r="P77" i="20"/>
  <c r="T52" i="20"/>
  <c r="T110" i="20" s="1"/>
  <c r="T77" i="20"/>
  <c r="J53" i="20"/>
  <c r="J111" i="20"/>
  <c r="J78" i="20"/>
  <c r="L27" i="20"/>
  <c r="L85" i="20"/>
  <c r="D36" i="20"/>
  <c r="D94" i="20" s="1"/>
  <c r="I61" i="20"/>
  <c r="N36" i="20"/>
  <c r="N94" i="20"/>
  <c r="N61" i="20"/>
  <c r="V94" i="20"/>
  <c r="V61" i="20"/>
  <c r="F37" i="20"/>
  <c r="F95" i="20"/>
  <c r="F62" i="20"/>
  <c r="B69" i="20"/>
  <c r="K11" i="20"/>
  <c r="K44" i="20" s="1"/>
  <c r="K102" i="20" s="1"/>
  <c r="O44" i="20"/>
  <c r="O102" i="20" s="1"/>
  <c r="O69" i="20"/>
  <c r="S69" i="20"/>
  <c r="W69" i="20"/>
  <c r="I45" i="20"/>
  <c r="I103" i="20" s="1"/>
  <c r="I70" i="20"/>
  <c r="H11" i="20"/>
  <c r="H71" i="20"/>
  <c r="H50" i="20"/>
  <c r="H108" i="20" s="1"/>
  <c r="H75" i="20"/>
  <c r="E52" i="20"/>
  <c r="E110" i="20" s="1"/>
  <c r="E77" i="20"/>
  <c r="I19" i="20"/>
  <c r="M77" i="20"/>
  <c r="Q52" i="20"/>
  <c r="Q110" i="20"/>
  <c r="U77" i="20"/>
  <c r="G53" i="20"/>
  <c r="G111" i="20" s="1"/>
  <c r="G78" i="20"/>
  <c r="K53" i="20"/>
  <c r="K111" i="20" s="1"/>
  <c r="K78" i="20"/>
  <c r="B53" i="20"/>
  <c r="B111" i="20"/>
  <c r="B86" i="20"/>
  <c r="E3" i="20"/>
  <c r="E36" i="20" s="1"/>
  <c r="E94" i="20" s="1"/>
  <c r="J36" i="20"/>
  <c r="J94" i="20"/>
  <c r="S36" i="20"/>
  <c r="S94" i="20" s="1"/>
  <c r="S61" i="20"/>
  <c r="W61" i="20"/>
  <c r="H37" i="20"/>
  <c r="H95" i="20" s="1"/>
  <c r="H62" i="20"/>
  <c r="G11" i="20"/>
  <c r="G44" i="20" s="1"/>
  <c r="G102" i="20" s="1"/>
  <c r="L11" i="20"/>
  <c r="L44" i="20" s="1"/>
  <c r="L102" i="20" s="1"/>
  <c r="P44" i="20"/>
  <c r="P102" i="20" s="1"/>
  <c r="T69" i="20"/>
  <c r="J45" i="20"/>
  <c r="J103" i="20"/>
  <c r="J70" i="20"/>
  <c r="H47" i="20"/>
  <c r="H105" i="20"/>
  <c r="H72" i="20"/>
  <c r="B77" i="20"/>
  <c r="F52" i="20"/>
  <c r="F110" i="20"/>
  <c r="J19" i="20"/>
  <c r="R52" i="20"/>
  <c r="R110" i="20"/>
  <c r="R77" i="20"/>
  <c r="H53" i="20"/>
  <c r="H111" i="20"/>
  <c r="H78" i="20"/>
  <c r="L53" i="20"/>
  <c r="L111" i="20"/>
  <c r="L78" i="20"/>
  <c r="C27" i="20"/>
  <c r="C85" i="20"/>
  <c r="C86" i="20"/>
  <c r="C37" i="19"/>
  <c r="L40" i="19"/>
  <c r="C45" i="19"/>
  <c r="H46" i="19"/>
  <c r="L48" i="19"/>
  <c r="C53" i="19"/>
  <c r="H3" i="19"/>
  <c r="H36" i="19"/>
  <c r="L3" i="19"/>
  <c r="L36" i="19"/>
  <c r="B37" i="19"/>
  <c r="B45" i="19"/>
  <c r="C37" i="20"/>
  <c r="C95" i="20" s="1"/>
  <c r="L40" i="20"/>
  <c r="L98" i="20" s="1"/>
  <c r="C45" i="20"/>
  <c r="C103" i="20"/>
  <c r="H46" i="20"/>
  <c r="H104" i="20"/>
  <c r="L48" i="20"/>
  <c r="L106" i="20" s="1"/>
  <c r="C53" i="20"/>
  <c r="C111" i="20" s="1"/>
  <c r="H3" i="20"/>
  <c r="L3" i="20"/>
  <c r="L61" i="20" s="1"/>
  <c r="B37" i="20"/>
  <c r="B95" i="20"/>
  <c r="B45" i="20"/>
  <c r="B103" i="20" s="1"/>
  <c r="L52" i="20"/>
  <c r="L110" i="20" s="1"/>
  <c r="L36" i="20"/>
  <c r="L94" i="20"/>
  <c r="H36" i="20"/>
  <c r="H94" i="20" s="1"/>
  <c r="H61" i="20"/>
  <c r="J52" i="20"/>
  <c r="J110" i="20" s="1"/>
  <c r="J77" i="20"/>
  <c r="G69" i="20"/>
  <c r="H44" i="20"/>
  <c r="H102" i="20"/>
  <c r="H69" i="20"/>
  <c r="I52" i="20"/>
  <c r="I110" i="20"/>
  <c r="I77" i="20"/>
  <c r="C36" i="20"/>
  <c r="C94" i="20"/>
  <c r="K69" i="20" l="1"/>
  <c r="F69" i="20"/>
  <c r="U36" i="20"/>
  <c r="U94" i="20" s="1"/>
  <c r="M44" i="20"/>
  <c r="M102" i="20" s="1"/>
  <c r="H85" i="20"/>
  <c r="M85" i="20"/>
  <c r="U85" i="20"/>
  <c r="C44" i="20"/>
  <c r="C102" i="20" s="1"/>
  <c r="L69" i="20"/>
  <c r="B52" i="20"/>
  <c r="B110" i="20" s="1"/>
  <c r="O61" i="20"/>
  <c r="U44" i="20"/>
  <c r="U102" i="20" s="1"/>
  <c r="N77" i="20"/>
  <c r="E61" i="20"/>
  <c r="C52" i="20"/>
  <c r="C110" i="20" s="1"/>
  <c r="R61" i="20"/>
  <c r="Q69" i="20"/>
  <c r="F61" i="20"/>
  <c r="W39" i="20"/>
  <c r="W97" i="20" s="1"/>
  <c r="W64" i="20"/>
  <c r="V46" i="20"/>
  <c r="V104" i="20" s="1"/>
  <c r="V71" i="20"/>
  <c r="X58" i="20"/>
  <c r="X116" i="20" s="1"/>
  <c r="X83" i="20"/>
  <c r="V82" i="20"/>
  <c r="V57" i="20"/>
  <c r="V115" i="20" s="1"/>
  <c r="V78" i="20"/>
  <c r="V19" i="20"/>
  <c r="V53" i="20"/>
  <c r="V111" i="20" s="1"/>
  <c r="X90" i="20"/>
  <c r="X57" i="20"/>
  <c r="X115" i="20" s="1"/>
  <c r="X49" i="20"/>
  <c r="X107" i="20" s="1"/>
  <c r="V89" i="20"/>
  <c r="V56" i="20"/>
  <c r="V114" i="20" s="1"/>
  <c r="V48" i="20"/>
  <c r="V106" i="20" s="1"/>
  <c r="V40" i="20"/>
  <c r="V98" i="20" s="1"/>
  <c r="W37" i="20"/>
  <c r="W95" i="20" s="1"/>
  <c r="W86" i="20"/>
  <c r="W53" i="20"/>
  <c r="W111" i="20" s="1"/>
  <c r="W45" i="20"/>
  <c r="W103" i="20" s="1"/>
  <c r="Y36" i="20"/>
  <c r="Y94" i="20" s="1"/>
  <c r="Y50" i="20"/>
  <c r="Y108" i="20" s="1"/>
  <c r="Y75" i="20"/>
  <c r="W43" i="20"/>
  <c r="W101" i="20" s="1"/>
  <c r="Y42" i="20"/>
  <c r="Y100" i="20" s="1"/>
  <c r="Y67" i="20"/>
  <c r="AA52" i="20"/>
  <c r="AA110" i="20" s="1"/>
  <c r="AA77" i="20"/>
  <c r="W52" i="20"/>
  <c r="W110" i="20" s="1"/>
  <c r="W36" i="20"/>
  <c r="W94" i="20" s="1"/>
  <c r="W44" i="20"/>
  <c r="W102" i="20" s="1"/>
  <c r="AC39" i="20"/>
  <c r="AC97" i="20" s="1"/>
  <c r="AC64" i="20"/>
  <c r="Y76" i="20"/>
  <c r="Y51" i="20"/>
  <c r="Y109" i="20" s="1"/>
  <c r="Z44" i="20"/>
  <c r="Z102" i="20" s="1"/>
  <c r="Z69" i="20"/>
  <c r="V67" i="20"/>
  <c r="V42" i="20"/>
  <c r="V100" i="20" s="1"/>
  <c r="X62" i="20"/>
  <c r="X37" i="20"/>
  <c r="X95" i="20" s="1"/>
  <c r="X3" i="20"/>
  <c r="W50" i="20"/>
  <c r="W108" i="20" s="1"/>
  <c r="W75" i="20"/>
  <c r="X70" i="20"/>
  <c r="X45" i="20"/>
  <c r="X103" i="20" s="1"/>
  <c r="X11" i="20"/>
  <c r="W80" i="20"/>
  <c r="W55" i="20"/>
  <c r="W113" i="20" s="1"/>
  <c r="G91" i="20"/>
  <c r="G58" i="20"/>
  <c r="G116" i="20" s="1"/>
  <c r="X39" i="20"/>
  <c r="X97" i="20" s="1"/>
  <c r="X88" i="20"/>
  <c r="X47" i="20"/>
  <c r="X105" i="20" s="1"/>
  <c r="Y85" i="20"/>
  <c r="Y44" i="20"/>
  <c r="Y102" i="20" s="1"/>
  <c r="AC42" i="20"/>
  <c r="AC100" i="20" s="1"/>
  <c r="AC67" i="20"/>
  <c r="Q81" i="20"/>
  <c r="Y52" i="20"/>
  <c r="Y110" i="20" s="1"/>
  <c r="AA37" i="20"/>
  <c r="AA95" i="20" s="1"/>
  <c r="AA3" i="20"/>
  <c r="AA62" i="20"/>
  <c r="AD52" i="20"/>
  <c r="AD110" i="20" s="1"/>
  <c r="AD77" i="20"/>
  <c r="Z36" i="20"/>
  <c r="Z94" i="20" s="1"/>
  <c r="Z85" i="20"/>
  <c r="AB40" i="20"/>
  <c r="AB98" i="20" s="1"/>
  <c r="AB65" i="20"/>
  <c r="M58" i="20"/>
  <c r="M116" i="20" s="1"/>
  <c r="V38" i="20"/>
  <c r="V96" i="20" s="1"/>
  <c r="X41" i="20"/>
  <c r="X99" i="20" s="1"/>
  <c r="W49" i="20"/>
  <c r="W107" i="20" s="1"/>
  <c r="AD69" i="20"/>
  <c r="AD44" i="20"/>
  <c r="AD102" i="20" s="1"/>
  <c r="AD68" i="20"/>
  <c r="AC63" i="20"/>
  <c r="X36" i="20" l="1"/>
  <c r="X94" i="20" s="1"/>
  <c r="X61" i="20"/>
  <c r="V52" i="20"/>
  <c r="V110" i="20" s="1"/>
  <c r="V77" i="20"/>
  <c r="X44" i="20"/>
  <c r="X102" i="20" s="1"/>
  <c r="X69" i="20"/>
  <c r="AA36" i="20"/>
  <c r="AA94" i="20" s="1"/>
  <c r="AA61" i="20"/>
</calcChain>
</file>

<file path=xl/sharedStrings.xml><?xml version="1.0" encoding="utf-8"?>
<sst xmlns="http://schemas.openxmlformats.org/spreadsheetml/2006/main" count="336" uniqueCount="75">
  <si>
    <r>
      <t>Table 2-34:  Transit Safety Data by Mode</t>
    </r>
    <r>
      <rPr>
        <b/>
        <vertAlign val="superscript"/>
        <sz val="12"/>
        <rFont val="Arial"/>
        <family val="2"/>
      </rPr>
      <t>a</t>
    </r>
    <r>
      <rPr>
        <b/>
        <sz val="12"/>
        <rFont val="Arial"/>
        <family val="2"/>
      </rPr>
      <t xml:space="preserve"> for All Reported Incidents</t>
    </r>
    <r>
      <rPr>
        <b/>
        <vertAlign val="superscript"/>
        <sz val="12"/>
        <rFont val="Arial"/>
        <family val="2"/>
      </rPr>
      <t>b</t>
    </r>
  </si>
  <si>
    <t>Fatalities, total</t>
  </si>
  <si>
    <r>
      <t>Motor bus</t>
    </r>
    <r>
      <rPr>
        <vertAlign val="superscript"/>
        <sz val="11"/>
        <rFont val="Arial Narrow"/>
        <family val="2"/>
      </rPr>
      <t>c</t>
    </r>
  </si>
  <si>
    <t>Light rail</t>
  </si>
  <si>
    <t>Heavy rail</t>
  </si>
  <si>
    <t>Commuter rail</t>
  </si>
  <si>
    <t>Demand responsive</t>
  </si>
  <si>
    <t>Van pool</t>
  </si>
  <si>
    <t>Automated guideway</t>
  </si>
  <si>
    <r>
      <t>Injured persons, total</t>
    </r>
    <r>
      <rPr>
        <b/>
        <vertAlign val="superscript"/>
        <sz val="11"/>
        <rFont val="Arial Narrow"/>
        <family val="2"/>
      </rPr>
      <t>f</t>
    </r>
  </si>
  <si>
    <r>
      <t>All incidents, total</t>
    </r>
    <r>
      <rPr>
        <b/>
        <vertAlign val="superscript"/>
        <sz val="11"/>
        <rFont val="Arial Narrow"/>
        <family val="2"/>
      </rPr>
      <t>f</t>
    </r>
  </si>
  <si>
    <r>
      <t>Unlinked passenger trips (millions)</t>
    </r>
    <r>
      <rPr>
        <b/>
        <vertAlign val="superscript"/>
        <sz val="11"/>
        <rFont val="Arial Narrow"/>
        <family val="2"/>
      </rPr>
      <t>d</t>
    </r>
    <r>
      <rPr>
        <b/>
        <sz val="11"/>
        <rFont val="Arial Narrow"/>
        <family val="2"/>
      </rPr>
      <t>, total</t>
    </r>
  </si>
  <si>
    <r>
      <t>Rates per 100 million unlinked passenger trips (millions)</t>
    </r>
    <r>
      <rPr>
        <b/>
        <vertAlign val="superscript"/>
        <sz val="11"/>
        <rFont val="Arial Narrow"/>
        <family val="2"/>
      </rPr>
      <t>e</t>
    </r>
  </si>
  <si>
    <t>Fatalities, all modes</t>
  </si>
  <si>
    <r>
      <t>Injured persons, all modes</t>
    </r>
    <r>
      <rPr>
        <b/>
        <vertAlign val="superscript"/>
        <sz val="11"/>
        <rFont val="Arial Narrow"/>
        <family val="2"/>
      </rPr>
      <t>f</t>
    </r>
  </si>
  <si>
    <r>
      <t>All incidents, all modes</t>
    </r>
    <r>
      <rPr>
        <b/>
        <vertAlign val="superscript"/>
        <sz val="11"/>
        <rFont val="Arial Narrow"/>
        <family val="2"/>
      </rPr>
      <t>f</t>
    </r>
  </si>
  <si>
    <r>
      <t>a</t>
    </r>
    <r>
      <rPr>
        <sz val="9"/>
        <rFont val="Arial"/>
        <family val="2"/>
      </rPr>
      <t xml:space="preserve"> The figures for cable car, inclined plane, jitney, and ferry boat are lumped together and appear in this footnote. Note that the 2003 data include 11 fatalities and 70 injuries that resulted from the Oct. 16, 2003 Staten Island Ferry incident. </t>
    </r>
  </si>
  <si>
    <t>Other Modes</t>
  </si>
  <si>
    <t>Fatalities:</t>
  </si>
  <si>
    <t>Injuries:</t>
  </si>
  <si>
    <t>Incidents:</t>
  </si>
  <si>
    <t>NOTES</t>
  </si>
  <si>
    <r>
      <t xml:space="preserve">Prior to the 2000 edition, </t>
    </r>
    <r>
      <rPr>
        <i/>
        <sz val="9"/>
        <rFont val="Arial"/>
        <family val="2"/>
      </rPr>
      <t xml:space="preserve">Transit Safety and Security Statistics and Analysis Report </t>
    </r>
    <r>
      <rPr>
        <sz val="9"/>
        <rFont val="Arial"/>
        <family val="2"/>
      </rPr>
      <t xml:space="preserve">was entitled </t>
    </r>
    <r>
      <rPr>
        <i/>
        <sz val="9"/>
        <rFont val="Arial"/>
        <family val="2"/>
      </rPr>
      <t>Safety Management Information Statistics</t>
    </r>
    <r>
      <rPr>
        <sz val="9"/>
        <rFont val="Arial"/>
        <family val="2"/>
      </rPr>
      <t xml:space="preserve"> (SAMIS) annual report.</t>
    </r>
  </si>
  <si>
    <t>SOURCES</t>
  </si>
  <si>
    <r>
      <t xml:space="preserve">1990-2001: U.S. Department of Transportation, Federal Transit Administration, </t>
    </r>
    <r>
      <rPr>
        <i/>
        <sz val="9"/>
        <rFont val="Arial"/>
        <family val="2"/>
      </rPr>
      <t>2004 Transit Safety and Security Statistics and Analysis Report</t>
    </r>
    <r>
      <rPr>
        <sz val="9"/>
        <rFont val="Arial"/>
        <family val="2"/>
      </rPr>
      <t xml:space="preserve"> (Cambridge, MA: 2005).</t>
    </r>
  </si>
  <si>
    <r>
      <t xml:space="preserve">Commuter rail: </t>
    </r>
    <r>
      <rPr>
        <sz val="10"/>
        <rFont val="Arial"/>
        <family val="2"/>
      </rPr>
      <t/>
    </r>
  </si>
  <si>
    <t>All modes except for commuter rail:</t>
  </si>
  <si>
    <r>
      <t xml:space="preserve">1990-2000: U.S. Department of Transportation, Federal Transit Administration, </t>
    </r>
    <r>
      <rPr>
        <i/>
        <sz val="9"/>
        <rFont val="Arial"/>
        <family val="2"/>
      </rPr>
      <t>2004 Transit Safety and Security Statistics and Analysis Report</t>
    </r>
    <r>
      <rPr>
        <sz val="9"/>
        <rFont val="Arial"/>
        <family val="2"/>
      </rPr>
      <t xml:space="preserve"> (Cambridge, MA: 2005).</t>
    </r>
  </si>
  <si>
    <r>
      <t xml:space="preserve">b </t>
    </r>
    <r>
      <rPr>
        <i/>
        <sz val="9"/>
        <rFont val="Arial"/>
        <family val="2"/>
      </rPr>
      <t>Incidents</t>
    </r>
    <r>
      <rPr>
        <sz val="9"/>
        <rFont val="Arial"/>
        <family val="2"/>
      </rPr>
      <t xml:space="preserve"> include accidents (collisions with vehicles, objects, people (except suicides), derailments/vehicles going off road), plus personal casualties, fires, and property damage associated with transit agency revenue vehicles and all transit facilities.</t>
    </r>
  </si>
  <si>
    <r>
      <t>c</t>
    </r>
    <r>
      <rPr>
        <sz val="9"/>
        <rFont val="Arial"/>
        <family val="2"/>
      </rPr>
      <t xml:space="preserve"> </t>
    </r>
    <r>
      <rPr>
        <i/>
        <sz val="9"/>
        <rFont val="Arial"/>
        <family val="2"/>
      </rPr>
      <t>Motor bus</t>
    </r>
    <r>
      <rPr>
        <sz val="9"/>
        <rFont val="Arial"/>
        <family val="2"/>
      </rPr>
      <t xml:space="preserve"> also includes trolley bus.</t>
    </r>
  </si>
  <si>
    <r>
      <t xml:space="preserve">Analysts for the FTA believe the change in reporting requirements in 2002 may have resulted in unreliable data in that year, particularly for </t>
    </r>
    <r>
      <rPr>
        <i/>
        <sz val="9"/>
        <rFont val="Arial"/>
        <family val="2"/>
      </rPr>
      <t>Injuries</t>
    </r>
    <r>
      <rPr>
        <sz val="9"/>
        <rFont val="Arial"/>
        <family val="2"/>
      </rPr>
      <t xml:space="preserve"> and </t>
    </r>
    <r>
      <rPr>
        <i/>
        <sz val="9"/>
        <rFont val="Arial"/>
        <family val="2"/>
      </rPr>
      <t>Incidents</t>
    </r>
    <r>
      <rPr>
        <sz val="9"/>
        <rFont val="Arial"/>
        <family val="2"/>
      </rPr>
      <t>. The reliability of reporting is believed to be much better in 2003 and is expected to improve in the future.</t>
    </r>
  </si>
  <si>
    <r>
      <t>d</t>
    </r>
    <r>
      <rPr>
        <sz val="9"/>
        <rFont val="Arial"/>
        <family val="2"/>
      </rPr>
      <t xml:space="preserve"> The number of </t>
    </r>
    <r>
      <rPr>
        <i/>
        <sz val="9"/>
        <rFont val="Arial"/>
        <family val="2"/>
      </rPr>
      <t>Unlinked passenger trips</t>
    </r>
    <r>
      <rPr>
        <sz val="9"/>
        <rFont val="Arial"/>
        <family val="2"/>
      </rPr>
      <t xml:space="preserve"> is equivalent to the number of passengers who board public transit vehicles. Passengers are counted each time they board a vehicle regardless of how many vehicles are necessary for a passenger to get to their destination.</t>
    </r>
  </si>
  <si>
    <r>
      <t xml:space="preserve">e </t>
    </r>
    <r>
      <rPr>
        <i/>
        <sz val="9"/>
        <rFont val="Arial"/>
        <family val="2"/>
      </rPr>
      <t>Rates</t>
    </r>
    <r>
      <rPr>
        <sz val="9"/>
        <rFont val="Arial"/>
        <family val="2"/>
      </rPr>
      <t xml:space="preserve"> are based on total incidents including accidents and were calculated by dividing the number of fatalities, injuries, and incidents in this table by the number of unlinked passenger trips.</t>
    </r>
  </si>
  <si>
    <r>
      <t>f</t>
    </r>
    <r>
      <rPr>
        <sz val="9"/>
        <rFont val="Arial"/>
        <family val="2"/>
      </rPr>
      <t xml:space="preserve"> In 2002 the drop in the number of </t>
    </r>
    <r>
      <rPr>
        <i/>
        <sz val="9"/>
        <rFont val="Arial"/>
        <family val="2"/>
      </rPr>
      <t>Incidents</t>
    </r>
    <r>
      <rPr>
        <sz val="9"/>
        <rFont val="Arial"/>
        <family val="2"/>
      </rPr>
      <t xml:space="preserve"> and </t>
    </r>
    <r>
      <rPr>
        <i/>
        <sz val="9"/>
        <rFont val="Arial"/>
        <family val="2"/>
      </rPr>
      <t>Injuries</t>
    </r>
    <r>
      <rPr>
        <sz val="9"/>
        <rFont val="Arial"/>
        <family val="2"/>
      </rPr>
      <t xml:space="preserve"> is due largely to a change in definitions by the Federal Transit Administration, particularly the definition of </t>
    </r>
    <r>
      <rPr>
        <i/>
        <sz val="9"/>
        <rFont val="Arial"/>
        <family val="2"/>
      </rPr>
      <t>Injuries</t>
    </r>
    <r>
      <rPr>
        <sz val="9"/>
        <rFont val="Arial"/>
        <family val="2"/>
      </rPr>
      <t xml:space="preserve">. Only </t>
    </r>
    <r>
      <rPr>
        <i/>
        <sz val="9"/>
        <rFont val="Arial"/>
        <family val="2"/>
      </rPr>
      <t>Injuries</t>
    </r>
    <r>
      <rPr>
        <sz val="9"/>
        <rFont val="Arial"/>
        <family val="2"/>
      </rPr>
      <t xml:space="preserve"> requiring immediate medical treatment away from the scene now qualify as reportable.  Previously, any </t>
    </r>
    <r>
      <rPr>
        <i/>
        <sz val="9"/>
        <rFont val="Arial"/>
        <family val="2"/>
      </rPr>
      <t xml:space="preserve">Injury </t>
    </r>
    <r>
      <rPr>
        <sz val="9"/>
        <rFont val="Arial"/>
        <family val="2"/>
      </rPr>
      <t xml:space="preserve">was reportable. 
</t>
    </r>
  </si>
  <si>
    <r>
      <t xml:space="preserve">2002-10: Ibid, National Transit Database, </t>
    </r>
    <r>
      <rPr>
        <i/>
        <sz val="9"/>
        <rFont val="Arial"/>
        <family val="2"/>
      </rPr>
      <t xml:space="preserve">Safety and Security Time Series Data </t>
    </r>
    <r>
      <rPr>
        <sz val="9"/>
        <rFont val="Arial"/>
        <family val="2"/>
      </rPr>
      <t>(Washington, DC: March 2010 Issue), available at http://www.ntdprogram.gov/ntdprogram/data.htm as of Sept. 14, 2011.</t>
    </r>
  </si>
  <si>
    <r>
      <t xml:space="preserve">Data are provided only for transit systems that furnished safety data for inclusion in the U.S. Department of Transportation, Federal Transit Administration </t>
    </r>
    <r>
      <rPr>
        <i/>
        <sz val="9"/>
        <rFont val="Arial"/>
        <family val="2"/>
      </rPr>
      <t>Transit Safety and Security Statistics and Analysis</t>
    </r>
    <r>
      <rPr>
        <sz val="9"/>
        <rFont val="Arial"/>
        <family val="2"/>
      </rPr>
      <t xml:space="preserve"> annual reports. Data covers only directly operated urban transit systems. Vehicle-miles for all transit systems including nonurban and purchased can be found in the vehicle-miles table in chapter 1.</t>
    </r>
  </si>
  <si>
    <t>2011-18: U.S. Department of Transportation, Federal Transit Administration, personal communications, Mar. 11, 2019.</t>
  </si>
  <si>
    <t>2001-18: U.S. Department of Transportation, Federal Transit Administration, personal communications, Mar. 11, 2019.</t>
  </si>
  <si>
    <r>
      <t>KEY:</t>
    </r>
    <r>
      <rPr>
        <sz val="9"/>
        <rFont val="Arial"/>
        <family val="2"/>
      </rPr>
      <t xml:space="preserve"> P = preliminary.</t>
    </r>
  </si>
  <si>
    <r>
      <t>Light rail</t>
    </r>
    <r>
      <rPr>
        <vertAlign val="superscript"/>
        <sz val="11"/>
        <rFont val="Arial Narrow"/>
        <family val="2"/>
      </rPr>
      <t>d</t>
    </r>
  </si>
  <si>
    <r>
      <t>Automated guideway</t>
    </r>
    <r>
      <rPr>
        <vertAlign val="superscript"/>
        <sz val="11"/>
        <rFont val="Arial Narrow"/>
        <family val="2"/>
      </rPr>
      <t>e</t>
    </r>
  </si>
  <si>
    <r>
      <t>f</t>
    </r>
    <r>
      <rPr>
        <sz val="9"/>
        <rFont val="Arial"/>
        <family val="2"/>
      </rPr>
      <t xml:space="preserve"> The number of </t>
    </r>
    <r>
      <rPr>
        <i/>
        <sz val="9"/>
        <rFont val="Arial"/>
        <family val="2"/>
      </rPr>
      <t>Unlinked passenger trips</t>
    </r>
    <r>
      <rPr>
        <sz val="9"/>
        <rFont val="Arial"/>
        <family val="2"/>
      </rPr>
      <t xml:space="preserve"> is equivalent to the number of passengers who board public transit vehicles. Passengers are counted each time they board a vehicle regardless of how many vehicles are necessary for a passenger to get to their destination.</t>
    </r>
  </si>
  <si>
    <r>
      <t xml:space="preserve">g </t>
    </r>
    <r>
      <rPr>
        <i/>
        <sz val="9"/>
        <rFont val="Arial"/>
        <family val="2"/>
      </rPr>
      <t>Rates</t>
    </r>
    <r>
      <rPr>
        <sz val="9"/>
        <rFont val="Arial"/>
        <family val="2"/>
      </rPr>
      <t xml:space="preserve"> are based on total incidents including accidents and were calculated by dividing the number of fatalities, injuries, and incidents in this table by the number of unlinked passenger trips.</t>
    </r>
  </si>
  <si>
    <r>
      <t>Rates per 100 million unlinked passenger trips (millions)</t>
    </r>
    <r>
      <rPr>
        <b/>
        <vertAlign val="superscript"/>
        <sz val="11"/>
        <rFont val="Arial Narrow"/>
        <family val="2"/>
      </rPr>
      <t>g</t>
    </r>
  </si>
  <si>
    <r>
      <t>h</t>
    </r>
    <r>
      <rPr>
        <sz val="9"/>
        <rFont val="Arial"/>
        <family val="2"/>
      </rPr>
      <t xml:space="preserve"> In 2002 the drop in the number of </t>
    </r>
    <r>
      <rPr>
        <i/>
        <sz val="9"/>
        <rFont val="Arial"/>
        <family val="2"/>
      </rPr>
      <t>Incidents</t>
    </r>
    <r>
      <rPr>
        <sz val="9"/>
        <rFont val="Arial"/>
        <family val="2"/>
      </rPr>
      <t xml:space="preserve"> and </t>
    </r>
    <r>
      <rPr>
        <i/>
        <sz val="9"/>
        <rFont val="Arial"/>
        <family val="2"/>
      </rPr>
      <t>Injuries</t>
    </r>
    <r>
      <rPr>
        <sz val="9"/>
        <rFont val="Arial"/>
        <family val="2"/>
      </rPr>
      <t xml:space="preserve"> is due largely to a change in definitions by the Federal Transit Administration, particularly the definition of </t>
    </r>
    <r>
      <rPr>
        <i/>
        <sz val="9"/>
        <rFont val="Arial"/>
        <family val="2"/>
      </rPr>
      <t>Injuries</t>
    </r>
    <r>
      <rPr>
        <sz val="9"/>
        <rFont val="Arial"/>
        <family val="2"/>
      </rPr>
      <t xml:space="preserve">. Only </t>
    </r>
    <r>
      <rPr>
        <i/>
        <sz val="9"/>
        <rFont val="Arial"/>
        <family val="2"/>
      </rPr>
      <t>Injuries</t>
    </r>
    <r>
      <rPr>
        <sz val="9"/>
        <rFont val="Arial"/>
        <family val="2"/>
      </rPr>
      <t xml:space="preserve"> requiring immediate medical treatment away from the scene now qualify as reportable.  Previously, any </t>
    </r>
    <r>
      <rPr>
        <i/>
        <sz val="9"/>
        <rFont val="Arial"/>
        <family val="2"/>
      </rPr>
      <t xml:space="preserve">Injury </t>
    </r>
    <r>
      <rPr>
        <sz val="9"/>
        <rFont val="Arial"/>
        <family val="2"/>
      </rPr>
      <t xml:space="preserve">was reportable. 
</t>
    </r>
  </si>
  <si>
    <r>
      <t>All incidents, all modes</t>
    </r>
    <r>
      <rPr>
        <b/>
        <vertAlign val="superscript"/>
        <sz val="11"/>
        <rFont val="Arial Narrow"/>
        <family val="2"/>
      </rPr>
      <t>h</t>
    </r>
  </si>
  <si>
    <r>
      <t>Injured persons, all modes</t>
    </r>
    <r>
      <rPr>
        <b/>
        <vertAlign val="superscript"/>
        <sz val="11"/>
        <rFont val="Arial Narrow"/>
        <family val="2"/>
      </rPr>
      <t>h</t>
    </r>
  </si>
  <si>
    <r>
      <t>Unlinked passenger trips (millions)</t>
    </r>
    <r>
      <rPr>
        <b/>
        <vertAlign val="superscript"/>
        <sz val="11"/>
        <rFont val="Arial Narrow"/>
        <family val="2"/>
      </rPr>
      <t>h</t>
    </r>
    <r>
      <rPr>
        <b/>
        <sz val="11"/>
        <rFont val="Arial Narrow"/>
        <family val="2"/>
      </rPr>
      <t>, total</t>
    </r>
  </si>
  <si>
    <r>
      <t>All incidents, total</t>
    </r>
    <r>
      <rPr>
        <b/>
        <vertAlign val="superscript"/>
        <sz val="11"/>
        <rFont val="Arial Narrow"/>
        <family val="2"/>
      </rPr>
      <t>h</t>
    </r>
  </si>
  <si>
    <r>
      <t>Injured persons, total</t>
    </r>
    <r>
      <rPr>
        <b/>
        <vertAlign val="superscript"/>
        <sz val="11"/>
        <rFont val="Arial Narrow"/>
        <family val="2"/>
      </rPr>
      <t>h</t>
    </r>
  </si>
  <si>
    <t>Excludes event data reported for all Commuter Rail (CR) and Alaska Railroad (AR) modes, the Heavy Rail (HR) service reported for Port Authority Trans Hudson (NTD ID: 20098), Hybrid Rail (YR) service for the Tri-County Metropolitan Transportation District of Oregon (NTD ID: 00008), and Hybrid Rail (YR) service for Capital Metropolitan Transportation Authority (NTD ID: 60048) are excluded from this analysis because these modes and operators are only required to report security data to the NTD, while their safety data reporting is strictly voluntary.</t>
  </si>
  <si>
    <t>Demand response</t>
  </si>
  <si>
    <t>Includes transit modes reported in the National Transit Database and commuter rail. Exculdes commuter bus.</t>
  </si>
  <si>
    <r>
      <t>d</t>
    </r>
    <r>
      <rPr>
        <sz val="9"/>
        <color rgb="FFFF0000"/>
        <rFont val="Arial"/>
        <family val="2"/>
      </rPr>
      <t xml:space="preserve"> </t>
    </r>
    <r>
      <rPr>
        <i/>
        <sz val="9"/>
        <color rgb="FFFF0000"/>
        <rFont val="Arial"/>
        <family val="2"/>
      </rPr>
      <t>Light rail</t>
    </r>
    <r>
      <rPr>
        <sz val="9"/>
        <color rgb="FFFF0000"/>
        <rFont val="Arial"/>
        <family val="2"/>
      </rPr>
      <t xml:space="preserve"> includes streetcar rail and hybrid rail. </t>
    </r>
  </si>
  <si>
    <r>
      <t>e</t>
    </r>
    <r>
      <rPr>
        <sz val="9"/>
        <color rgb="FFFF0000"/>
        <rFont val="Arial"/>
        <family val="2"/>
      </rPr>
      <t xml:space="preserve"> </t>
    </r>
    <r>
      <rPr>
        <i/>
        <sz val="9"/>
        <color rgb="FFFF0000"/>
        <rFont val="Arial"/>
        <family val="2"/>
      </rPr>
      <t xml:space="preserve">Automated guideway </t>
    </r>
    <r>
      <rPr>
        <sz val="9"/>
        <color rgb="FFFF0000"/>
        <rFont val="Arial"/>
        <family val="2"/>
      </rPr>
      <t>includes monorail/guideway and monorail.</t>
    </r>
  </si>
  <si>
    <r>
      <rPr>
        <vertAlign val="superscript"/>
        <sz val="9"/>
        <color rgb="FFFF0000"/>
        <rFont val="Arial"/>
        <family val="2"/>
      </rPr>
      <t xml:space="preserve">b </t>
    </r>
    <r>
      <rPr>
        <i/>
        <sz val="9"/>
        <color rgb="FFFF0000"/>
        <rFont val="Arial"/>
        <family val="2"/>
      </rPr>
      <t>Incidents</t>
    </r>
    <r>
      <rPr>
        <sz val="9"/>
        <color rgb="FFFF0000"/>
        <rFont val="Arial"/>
        <family val="2"/>
      </rPr>
      <t xml:space="preserve"> include non-major (Single-injury slips/falls, fire that do not meet major thresholds) or major (Fatality, injury (requiring transport), property damage of $25,000 or more, evacuation due to or to a potentially hazardous situation, all derailments, collision involving a roadway transit revenue vehicle where any (including private) vehicle is towed away, rail transit vehicle collision at a rail grade crossing, rail transit vehicle collision with an individual, collision between a rail transit vehicle and a second rail transit vehicle or rail transit non-revenue vehicle) event occurring on transit right-of-way, in a transit revenue facility, in a transit maintenance facility, or involving a transit revenue vehicle that meets at least one of the NTD reporting thresholds (note: Some thresholds have changed through the years.).</t>
    </r>
  </si>
  <si>
    <r>
      <t>c</t>
    </r>
    <r>
      <rPr>
        <sz val="9"/>
        <rFont val="Arial"/>
        <family val="2"/>
      </rPr>
      <t xml:space="preserve"> </t>
    </r>
    <r>
      <rPr>
        <i/>
        <sz val="9"/>
        <rFont val="Arial"/>
        <family val="2"/>
      </rPr>
      <t>Motor bus</t>
    </r>
    <r>
      <rPr>
        <sz val="9"/>
        <rFont val="Arial"/>
        <family val="2"/>
      </rPr>
      <t xml:space="preserve"> includes trolley bus, </t>
    </r>
    <r>
      <rPr>
        <sz val="9"/>
        <color rgb="FFFF0000"/>
        <rFont val="Arial"/>
        <family val="2"/>
      </rPr>
      <t>commuter bus,</t>
    </r>
    <r>
      <rPr>
        <sz val="9"/>
        <rFont val="Arial"/>
        <family val="2"/>
      </rPr>
      <t xml:space="preserve"> and bus rapid transit.</t>
    </r>
  </si>
  <si>
    <r>
      <t xml:space="preserve">Key: </t>
    </r>
    <r>
      <rPr>
        <sz val="9"/>
        <rFont val="Arial"/>
        <family val="2"/>
      </rPr>
      <t xml:space="preserve"> R = revised.</t>
    </r>
  </si>
  <si>
    <r>
      <t xml:space="preserve">2002-18: Ibid, National Transit Database, </t>
    </r>
    <r>
      <rPr>
        <i/>
        <sz val="9"/>
        <color rgb="FFFF0000"/>
        <rFont val="Arial"/>
        <family val="2"/>
      </rPr>
      <t xml:space="preserve">Safety and Security Time Series Data </t>
    </r>
    <r>
      <rPr>
        <sz val="9"/>
        <color rgb="FFFF0000"/>
        <rFont val="Arial"/>
        <family val="2"/>
      </rPr>
      <t>(Washington, DC: Monthly Issue), available at https://www.transit.dot.gov/ntd/ntd-data as of Jun. 27, 2019.</t>
    </r>
  </si>
  <si>
    <t>Data from 2002 on includes only transit modes reported in the National Transit Database and excludes commuter rail.</t>
  </si>
  <si>
    <r>
      <t>a</t>
    </r>
    <r>
      <rPr>
        <sz val="9"/>
        <rFont val="Arial"/>
        <family val="2"/>
      </rPr>
      <t xml:space="preserve"> Other includes cable car, inclined plane, jitney, </t>
    </r>
    <r>
      <rPr>
        <sz val="9"/>
        <color rgb="FFFF0000"/>
        <rFont val="Arial"/>
        <family val="2"/>
      </rPr>
      <t>aerial tramway</t>
    </r>
    <r>
      <rPr>
        <sz val="9"/>
        <rFont val="Arial"/>
        <family val="2"/>
      </rPr>
      <t xml:space="preserve">, and ferry boat. Note that the 2003 data include 11 fatalities and 70 injuries that resulted from the Oct. 16, 2003 Staten Island Ferry incident. </t>
    </r>
  </si>
  <si>
    <r>
      <t>Table 2-34:  Transit Safety Data by Mode</t>
    </r>
    <r>
      <rPr>
        <b/>
        <sz val="12"/>
        <rFont val="Arial"/>
        <family val="2"/>
      </rPr>
      <t xml:space="preserve"> for All Reported Incidents</t>
    </r>
    <r>
      <rPr>
        <b/>
        <vertAlign val="superscript"/>
        <sz val="12"/>
        <rFont val="Arial"/>
        <family val="2"/>
      </rPr>
      <t>b</t>
    </r>
  </si>
  <si>
    <r>
      <t>Other</t>
    </r>
    <r>
      <rPr>
        <vertAlign val="superscript"/>
        <sz val="11"/>
        <rFont val="Arial Narrow"/>
        <family val="2"/>
      </rPr>
      <t>a</t>
    </r>
  </si>
  <si>
    <r>
      <rPr>
        <vertAlign val="superscript"/>
        <sz val="9"/>
        <rFont val="Arial"/>
        <family val="2"/>
      </rPr>
      <t xml:space="preserve">b </t>
    </r>
    <r>
      <rPr>
        <i/>
        <sz val="9"/>
        <rFont val="Arial"/>
        <family val="2"/>
      </rPr>
      <t>Incidents</t>
    </r>
    <r>
      <rPr>
        <sz val="9"/>
        <rFont val="Arial"/>
        <family val="2"/>
      </rPr>
      <t xml:space="preserve"> include non-major (Single-injury slips/falls, fire that do not meet major thresholds) or major (Fatality, injury (requiring transport), property damage of $25,000 or more, evacuation due to or to a potentially hazardous situation, all derailments, collision involving a roadway transit revenue vehicle where any (including private) vehicle is towed away, rail transit vehicle collision at a rail grade crossing, rail transit vehicle collision with an individual, collision between a rail transit vehicle and a second rail transit vehicle or rail transit non-revenue vehicle) event occurring on transit right-of-way, in a transit revenue facility, in a transit maintenance facility, or involving a transit revenue vehicle that meets at least one of the NTD reporting thresholds (note: Some thresholds have changed through the years.).</t>
    </r>
  </si>
  <si>
    <r>
      <t>c</t>
    </r>
    <r>
      <rPr>
        <sz val="9"/>
        <rFont val="Arial"/>
        <family val="2"/>
      </rPr>
      <t xml:space="preserve"> </t>
    </r>
    <r>
      <rPr>
        <i/>
        <sz val="9"/>
        <rFont val="Arial"/>
        <family val="2"/>
      </rPr>
      <t>Motor bus</t>
    </r>
    <r>
      <rPr>
        <sz val="9"/>
        <rFont val="Arial"/>
        <family val="2"/>
      </rPr>
      <t xml:space="preserve"> includes trolley bus, commuter bus, and bus rapid transit.</t>
    </r>
  </si>
  <si>
    <r>
      <t>d</t>
    </r>
    <r>
      <rPr>
        <sz val="9"/>
        <rFont val="Arial"/>
        <family val="2"/>
      </rPr>
      <t xml:space="preserve"> </t>
    </r>
    <r>
      <rPr>
        <i/>
        <sz val="9"/>
        <rFont val="Arial"/>
        <family val="2"/>
      </rPr>
      <t>Light rail</t>
    </r>
    <r>
      <rPr>
        <sz val="9"/>
        <rFont val="Arial"/>
        <family val="2"/>
      </rPr>
      <t xml:space="preserve"> includes streetcar rail and hybrid rail. </t>
    </r>
  </si>
  <si>
    <r>
      <t>e</t>
    </r>
    <r>
      <rPr>
        <sz val="9"/>
        <rFont val="Arial"/>
        <family val="2"/>
      </rPr>
      <t xml:space="preserve"> </t>
    </r>
    <r>
      <rPr>
        <i/>
        <sz val="9"/>
        <rFont val="Arial"/>
        <family val="2"/>
      </rPr>
      <t xml:space="preserve">Automated guideway </t>
    </r>
    <r>
      <rPr>
        <sz val="9"/>
        <rFont val="Arial"/>
        <family val="2"/>
      </rPr>
      <t>includes monorail/guideway and monorail.</t>
    </r>
  </si>
  <si>
    <r>
      <t>h</t>
    </r>
    <r>
      <rPr>
        <sz val="9"/>
        <rFont val="Arial"/>
        <family val="2"/>
      </rPr>
      <t xml:space="preserve"> In 2002 the drop in the number of </t>
    </r>
    <r>
      <rPr>
        <i/>
        <sz val="9"/>
        <rFont val="Arial"/>
        <family val="2"/>
      </rPr>
      <t>Incidents</t>
    </r>
    <r>
      <rPr>
        <sz val="9"/>
        <rFont val="Arial"/>
        <family val="2"/>
      </rPr>
      <t xml:space="preserve"> and </t>
    </r>
    <r>
      <rPr>
        <i/>
        <sz val="9"/>
        <rFont val="Arial"/>
        <family val="2"/>
      </rPr>
      <t>Injuries</t>
    </r>
    <r>
      <rPr>
        <sz val="9"/>
        <rFont val="Arial"/>
        <family val="2"/>
      </rPr>
      <t xml:space="preserve"> is due largely to a change in definitions by the Federal Transit Administration, particularly the definition of </t>
    </r>
    <r>
      <rPr>
        <i/>
        <sz val="9"/>
        <rFont val="Arial"/>
        <family val="2"/>
      </rPr>
      <t>Injuries</t>
    </r>
    <r>
      <rPr>
        <sz val="9"/>
        <rFont val="Arial"/>
        <family val="2"/>
      </rPr>
      <t xml:space="preserve">. Only </t>
    </r>
    <r>
      <rPr>
        <i/>
        <sz val="9"/>
        <rFont val="Arial"/>
        <family val="2"/>
      </rPr>
      <t>Injuries</t>
    </r>
    <r>
      <rPr>
        <sz val="9"/>
        <rFont val="Arial"/>
        <family val="2"/>
      </rPr>
      <t xml:space="preserve"> requiring immediate medical treatment away from the scene now qualify as reportable.  Previously, any </t>
    </r>
    <r>
      <rPr>
        <i/>
        <sz val="9"/>
        <rFont val="Arial"/>
        <family val="2"/>
      </rPr>
      <t xml:space="preserve">Injury </t>
    </r>
    <r>
      <rPr>
        <sz val="9"/>
        <rFont val="Arial"/>
        <family val="2"/>
      </rPr>
      <t xml:space="preserve">was reportable. </t>
    </r>
  </si>
  <si>
    <t>U</t>
  </si>
  <si>
    <r>
      <t>a</t>
    </r>
    <r>
      <rPr>
        <sz val="9"/>
        <rFont val="Arial"/>
        <family val="2"/>
      </rPr>
      <t xml:space="preserve"> Other contains the figures for cable car, inclined plane, jitney, aerial tramway, and ferry boat. Note that the 2003 data include 11 fatalities and 70 injuries that resulted from the Oct. 16, 2003 Staten Island Ferry incident. </t>
    </r>
  </si>
  <si>
    <r>
      <t>Table 2-34:  Transit Safety Data by Mode for All Reported Incidents</t>
    </r>
    <r>
      <rPr>
        <b/>
        <vertAlign val="superscript"/>
        <sz val="12"/>
        <rFont val="Arial"/>
        <family val="2"/>
      </rPr>
      <t>b</t>
    </r>
  </si>
  <si>
    <r>
      <t xml:space="preserve">Key: </t>
    </r>
    <r>
      <rPr>
        <sz val="9"/>
        <rFont val="Arial"/>
        <family val="2"/>
      </rPr>
      <t xml:space="preserve"> R = revised; U = data are not available.</t>
    </r>
  </si>
  <si>
    <t>The 2022 version of this table updates to a new and more accurate methodology done by the source, and may not be compatible with previous versions of this table.</t>
  </si>
  <si>
    <r>
      <t xml:space="preserve">2002-24: U.S. Department of Transportation, Federal Transit Administration, </t>
    </r>
    <r>
      <rPr>
        <i/>
        <sz val="9"/>
        <rFont val="Arial"/>
        <family val="2"/>
      </rPr>
      <t>National Transit Database</t>
    </r>
    <r>
      <rPr>
        <sz val="9"/>
        <rFont val="Arial"/>
        <family val="2"/>
      </rPr>
      <t>, Safety and Security Time Series Data</t>
    </r>
    <r>
      <rPr>
        <i/>
        <sz val="9"/>
        <rFont val="Arial"/>
        <family val="2"/>
      </rPr>
      <t xml:space="preserve"> </t>
    </r>
    <r>
      <rPr>
        <sz val="9"/>
        <rFont val="Arial"/>
        <family val="2"/>
      </rPr>
      <t>(Washington, DC: Monthly Issue), available at https://www.transit.dot.gov/ntd/ntd-data as of Jan. 13, 2025.</t>
    </r>
  </si>
  <si>
    <t>2024 data are through 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</si>
</sst>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7" formatCode="\(\P\)\ General"/>
    <numFmt numFmtId="168" formatCode="\(\R\)\ General"/>
    <numFmt numFmtId="169" formatCode="\(\R\)\ #,##0"/>
    <numFmt numFmtId="170" formatCode="\(\R\)\ #,##0.0"/>
  </numFmts>
  <fonts count="19" x14ac:knownFonts="1">
    <font>
      <sz val="10"/>
      <name val="MS Sans Serif"/>
    </font>
    <font>
      <sz val="11"/>
      <color theme="1"/>
      <name val="Calibri"/>
      <family val="2"/>
      <scheme val="minor"/>
    </font>
    <font>
      <sz val="10"/>
      <name val="MS Sans Serif"/>
      <family val="2"/>
    </font>
    <font>
      <b/>
      <sz val="12"/>
      <name val="Arial"/>
      <family val="2"/>
    </font>
    <font>
      <b/>
      <vertAlign val="superscript"/>
      <sz val="12"/>
      <name val="Arial"/>
      <family val="2"/>
    </font>
    <font>
      <sz val="10"/>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b/>
      <sz val="9"/>
      <name val="Helv"/>
    </font>
    <font>
      <vertAlign val="superscript"/>
      <sz val="9"/>
      <name val="Arial"/>
      <family val="2"/>
    </font>
    <font>
      <sz val="9"/>
      <name val="Arial"/>
      <family val="2"/>
    </font>
    <font>
      <b/>
      <sz val="9"/>
      <name val="Arial"/>
      <family val="2"/>
    </font>
    <font>
      <i/>
      <sz val="9"/>
      <name val="Arial"/>
      <family val="2"/>
    </font>
    <font>
      <sz val="10"/>
      <name val="MS Sans Serif"/>
      <family val="2"/>
    </font>
    <font>
      <sz val="9"/>
      <color rgb="FFFF0000"/>
      <name val="Arial"/>
      <family val="2"/>
    </font>
    <font>
      <i/>
      <sz val="9"/>
      <color rgb="FFFF0000"/>
      <name val="Arial"/>
      <family val="2"/>
    </font>
    <font>
      <vertAlign val="superscript"/>
      <sz val="9"/>
      <color rgb="FFFF0000"/>
      <name val="Arial"/>
      <family val="2"/>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thin">
        <color indexed="22"/>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s>
  <cellStyleXfs count="7">
    <xf numFmtId="0" fontId="0" fillId="0" borderId="0"/>
    <xf numFmtId="0" fontId="10" fillId="0" borderId="1">
      <alignment horizontal="left"/>
    </xf>
    <xf numFmtId="0" fontId="2" fillId="0" borderId="0"/>
    <xf numFmtId="0" fontId="2" fillId="0" borderId="0"/>
    <xf numFmtId="43" fontId="15" fillId="0" borderId="0" applyFont="0" applyFill="0" applyBorder="0" applyAlignment="0" applyProtection="0"/>
    <xf numFmtId="0" fontId="1" fillId="0" borderId="0"/>
    <xf numFmtId="43" fontId="1" fillId="0" borderId="0" applyFont="0" applyFill="0" applyBorder="0" applyAlignment="0" applyProtection="0"/>
  </cellStyleXfs>
  <cellXfs count="129">
    <xf numFmtId="0" fontId="0" fillId="0" borderId="0" xfId="0"/>
    <xf numFmtId="0" fontId="5" fillId="0" borderId="0" xfId="0" applyFont="1"/>
    <xf numFmtId="49" fontId="6" fillId="0" borderId="2" xfId="0" applyNumberFormat="1"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3" xfId="0" applyFont="1" applyBorder="1" applyAlignment="1">
      <alignment horizontal="center" vertical="top"/>
    </xf>
    <xf numFmtId="0" fontId="6" fillId="0" borderId="4" xfId="0" applyFont="1" applyBorder="1" applyAlignment="1">
      <alignment horizontal="left"/>
    </xf>
    <xf numFmtId="3" fontId="6" fillId="0" borderId="0" xfId="0" applyNumberFormat="1" applyFont="1" applyAlignment="1">
      <alignment horizontal="right"/>
    </xf>
    <xf numFmtId="3" fontId="6" fillId="0" borderId="4" xfId="0" applyNumberFormat="1" applyFont="1" applyBorder="1" applyAlignment="1">
      <alignment horizontal="right"/>
    </xf>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7" fillId="0" borderId="0" xfId="0" applyFont="1"/>
    <xf numFmtId="0" fontId="6" fillId="0" borderId="0" xfId="0" applyFont="1" applyAlignment="1">
      <alignment horizontal="left"/>
    </xf>
    <xf numFmtId="3" fontId="6" fillId="0" borderId="0" xfId="0" applyNumberFormat="1" applyFont="1"/>
    <xf numFmtId="0" fontId="6" fillId="0" borderId="0" xfId="0" applyFont="1" applyAlignment="1">
      <alignment horizontal="left" wrapText="1"/>
    </xf>
    <xf numFmtId="164" fontId="6" fillId="0" borderId="0" xfId="0" applyNumberFormat="1" applyFont="1" applyAlignment="1">
      <alignment horizontal="right"/>
    </xf>
    <xf numFmtId="165" fontId="6" fillId="0" borderId="0" xfId="0" applyNumberFormat="1" applyFont="1" applyAlignment="1">
      <alignment horizontal="right"/>
    </xf>
    <xf numFmtId="165" fontId="7" fillId="0" borderId="0" xfId="0" applyNumberFormat="1" applyFont="1" applyAlignment="1">
      <alignment horizontal="right"/>
    </xf>
    <xf numFmtId="165" fontId="7" fillId="0" borderId="0" xfId="0" applyNumberFormat="1" applyFont="1"/>
    <xf numFmtId="0" fontId="7" fillId="0" borderId="5" xfId="0" applyFont="1" applyBorder="1" applyAlignment="1">
      <alignment horizontal="left" indent="1"/>
    </xf>
    <xf numFmtId="3" fontId="7" fillId="0" borderId="5" xfId="0" applyNumberFormat="1" applyFont="1" applyBorder="1" applyAlignment="1">
      <alignment horizontal="right"/>
    </xf>
    <xf numFmtId="3" fontId="7" fillId="0" borderId="5" xfId="0" applyNumberFormat="1" applyFont="1" applyBorder="1"/>
    <xf numFmtId="0" fontId="13" fillId="0" borderId="0" xfId="0" applyFont="1" applyAlignment="1">
      <alignment horizontal="right"/>
    </xf>
    <xf numFmtId="3" fontId="13" fillId="0" borderId="0" xfId="0" applyNumberFormat="1" applyFont="1" applyAlignment="1">
      <alignment horizontal="right"/>
    </xf>
    <xf numFmtId="0" fontId="12" fillId="0" borderId="0" xfId="0" applyFont="1"/>
    <xf numFmtId="0" fontId="5" fillId="0" borderId="0" xfId="0" applyFont="1" applyAlignment="1">
      <alignment horizontal="right"/>
    </xf>
    <xf numFmtId="0" fontId="7" fillId="0" borderId="0" xfId="0" applyFont="1" applyAlignment="1">
      <alignment vertical="center"/>
    </xf>
    <xf numFmtId="0" fontId="5" fillId="0" borderId="0" xfId="0" applyFont="1" applyAlignment="1">
      <alignment horizontal="right" vertical="center"/>
    </xf>
    <xf numFmtId="0" fontId="5" fillId="0" borderId="0" xfId="0" applyFont="1" applyAlignment="1">
      <alignment vertical="center"/>
    </xf>
    <xf numFmtId="0" fontId="6" fillId="0" borderId="0" xfId="0" applyFont="1" applyAlignment="1">
      <alignment horizontal="right"/>
    </xf>
    <xf numFmtId="0" fontId="5" fillId="0" borderId="0" xfId="0" applyFont="1" applyAlignment="1">
      <alignment horizontal="left"/>
    </xf>
    <xf numFmtId="3" fontId="5" fillId="0" borderId="0" xfId="0" applyNumberFormat="1" applyFont="1" applyAlignment="1">
      <alignment horizontal="left"/>
    </xf>
    <xf numFmtId="3" fontId="7" fillId="2" borderId="0" xfId="0" applyNumberFormat="1" applyFont="1" applyFill="1" applyAlignment="1">
      <alignment horizontal="right"/>
    </xf>
    <xf numFmtId="3" fontId="6" fillId="2" borderId="0" xfId="0" applyNumberFormat="1" applyFont="1" applyFill="1" applyAlignment="1">
      <alignment horizontal="right"/>
    </xf>
    <xf numFmtId="3" fontId="6" fillId="2" borderId="0" xfId="3" applyNumberFormat="1" applyFont="1" applyFill="1"/>
    <xf numFmtId="3" fontId="7" fillId="2" borderId="5" xfId="0" applyNumberFormat="1" applyFont="1" applyFill="1" applyBorder="1" applyAlignment="1">
      <alignment horizontal="right"/>
    </xf>
    <xf numFmtId="3" fontId="7" fillId="0" borderId="0" xfId="3" applyNumberFormat="1" applyFont="1" applyAlignment="1">
      <alignment horizontal="right"/>
    </xf>
    <xf numFmtId="3" fontId="6" fillId="0" borderId="0" xfId="3" applyNumberFormat="1" applyFont="1"/>
    <xf numFmtId="0" fontId="7" fillId="0" borderId="0" xfId="0" applyFont="1" applyAlignment="1">
      <alignment horizontal="center"/>
    </xf>
    <xf numFmtId="167" fontId="6" fillId="2" borderId="2" xfId="4" applyNumberFormat="1" applyFont="1" applyFill="1" applyBorder="1" applyAlignment="1">
      <alignment horizontal="center"/>
    </xf>
    <xf numFmtId="0" fontId="7" fillId="2" borderId="0" xfId="0" applyFont="1" applyFill="1"/>
    <xf numFmtId="165" fontId="6" fillId="2" borderId="0" xfId="0" applyNumberFormat="1" applyFont="1" applyFill="1" applyAlignment="1">
      <alignment horizontal="right"/>
    </xf>
    <xf numFmtId="165" fontId="7" fillId="2" borderId="0" xfId="0" applyNumberFormat="1" applyFont="1" applyFill="1"/>
    <xf numFmtId="164" fontId="7" fillId="0" borderId="0" xfId="0" applyNumberFormat="1" applyFont="1" applyAlignment="1">
      <alignment horizontal="right"/>
    </xf>
    <xf numFmtId="3" fontId="6" fillId="0" borderId="0" xfId="3" applyNumberFormat="1" applyFont="1" applyAlignment="1">
      <alignment horizontal="right"/>
    </xf>
    <xf numFmtId="3" fontId="7" fillId="0" borderId="0" xfId="3" applyNumberFormat="1" applyFont="1" applyAlignment="1">
      <alignment horizontal="right" wrapText="1"/>
    </xf>
    <xf numFmtId="0" fontId="7" fillId="0" borderId="0" xfId="0" applyFont="1" applyAlignment="1">
      <alignment horizontal="right"/>
    </xf>
    <xf numFmtId="0" fontId="6" fillId="2" borderId="2" xfId="4" applyNumberFormat="1" applyFont="1" applyFill="1" applyBorder="1" applyAlignment="1">
      <alignment horizontal="center"/>
    </xf>
    <xf numFmtId="0" fontId="6" fillId="2" borderId="0" xfId="0" applyFont="1" applyFill="1" applyAlignment="1">
      <alignment horizontal="right"/>
    </xf>
    <xf numFmtId="0" fontId="6" fillId="0" borderId="2" xfId="4" applyNumberFormat="1" applyFont="1" applyBorder="1" applyAlignment="1">
      <alignment horizontal="center"/>
    </xf>
    <xf numFmtId="0" fontId="6" fillId="0" borderId="0" xfId="0" applyFont="1"/>
    <xf numFmtId="3" fontId="6" fillId="0" borderId="0" xfId="0" applyNumberFormat="1" applyFont="1" applyFill="1" applyAlignment="1">
      <alignment horizontal="right"/>
    </xf>
    <xf numFmtId="0" fontId="7" fillId="0" borderId="0" xfId="0" applyFont="1" applyFill="1"/>
    <xf numFmtId="0" fontId="12" fillId="0" borderId="0" xfId="0" applyFont="1" applyFill="1"/>
    <xf numFmtId="0" fontId="5" fillId="0" borderId="0" xfId="0" applyFont="1" applyFill="1" applyAlignment="1">
      <alignment vertical="center"/>
    </xf>
    <xf numFmtId="0" fontId="5" fillId="0" borderId="0" xfId="0" applyFont="1" applyFill="1"/>
    <xf numFmtId="0" fontId="6" fillId="0" borderId="0" xfId="0" applyFont="1" applyBorder="1" applyAlignment="1">
      <alignment horizontal="left"/>
    </xf>
    <xf numFmtId="0" fontId="7" fillId="0" borderId="0" xfId="0" applyFont="1" applyBorder="1" applyAlignment="1">
      <alignment horizontal="left" indent="1"/>
    </xf>
    <xf numFmtId="0" fontId="6" fillId="0" borderId="0" xfId="0" applyFont="1" applyBorder="1" applyAlignment="1">
      <alignment horizontal="left" wrapText="1"/>
    </xf>
    <xf numFmtId="3" fontId="6" fillId="2" borderId="0" xfId="0" applyNumberFormat="1" applyFont="1" applyFill="1"/>
    <xf numFmtId="165" fontId="7" fillId="2" borderId="0" xfId="0" applyNumberFormat="1" applyFont="1" applyFill="1" applyAlignment="1">
      <alignment horizontal="right"/>
    </xf>
    <xf numFmtId="0" fontId="7" fillId="0" borderId="0" xfId="0" applyFont="1" applyAlignment="1">
      <alignment horizontal="left"/>
    </xf>
    <xf numFmtId="168" fontId="6" fillId="2" borderId="3" xfId="0" applyNumberFormat="1" applyFont="1" applyFill="1" applyBorder="1" applyAlignment="1">
      <alignment horizontal="center" vertical="top"/>
    </xf>
    <xf numFmtId="168" fontId="6" fillId="2" borderId="2" xfId="0" applyNumberFormat="1" applyFont="1" applyFill="1" applyBorder="1" applyAlignment="1">
      <alignment horizontal="center"/>
    </xf>
    <xf numFmtId="168" fontId="6" fillId="2" borderId="2" xfId="4" applyNumberFormat="1" applyFont="1" applyFill="1" applyBorder="1" applyAlignment="1">
      <alignment horizontal="center"/>
    </xf>
    <xf numFmtId="169" fontId="6" fillId="2" borderId="0" xfId="0" applyNumberFormat="1" applyFont="1" applyFill="1" applyAlignment="1">
      <alignment horizontal="right"/>
    </xf>
    <xf numFmtId="169" fontId="6" fillId="2" borderId="0" xfId="0" applyNumberFormat="1" applyFont="1" applyFill="1"/>
    <xf numFmtId="0" fontId="5" fillId="0" borderId="0" xfId="0" applyFont="1"/>
    <xf numFmtId="0" fontId="5" fillId="0" borderId="0" xfId="0" applyFont="1" applyAlignment="1">
      <alignment vertical="center"/>
    </xf>
    <xf numFmtId="170" fontId="6" fillId="2" borderId="0" xfId="0" applyNumberFormat="1" applyFont="1" applyFill="1" applyAlignment="1">
      <alignment horizontal="right"/>
    </xf>
    <xf numFmtId="0" fontId="7" fillId="2" borderId="0" xfId="0" applyFont="1" applyFill="1" applyAlignment="1">
      <alignment horizontal="left"/>
    </xf>
    <xf numFmtId="3" fontId="7" fillId="2" borderId="0" xfId="0" applyNumberFormat="1" applyFont="1" applyFill="1" applyAlignment="1">
      <alignment horizontal="left"/>
    </xf>
    <xf numFmtId="0" fontId="7" fillId="2" borderId="0" xfId="0" applyFont="1" applyFill="1" applyAlignment="1">
      <alignment horizontal="center"/>
    </xf>
    <xf numFmtId="3" fontId="7" fillId="0" borderId="0" xfId="0" applyNumberFormat="1" applyFont="1" applyFill="1" applyAlignment="1">
      <alignment horizontal="right"/>
    </xf>
    <xf numFmtId="0" fontId="7" fillId="0" borderId="0" xfId="0" applyFont="1" applyFill="1" applyAlignment="1"/>
    <xf numFmtId="49" fontId="6" fillId="0" borderId="2" xfId="0" applyNumberFormat="1" applyFont="1" applyFill="1" applyBorder="1" applyAlignment="1">
      <alignment horizontal="center"/>
    </xf>
    <xf numFmtId="0" fontId="6" fillId="0" borderId="2" xfId="0" applyFont="1" applyFill="1" applyBorder="1" applyAlignment="1">
      <alignment horizontal="center"/>
    </xf>
    <xf numFmtId="3" fontId="6" fillId="0" borderId="4" xfId="0" applyNumberFormat="1" applyFont="1" applyFill="1" applyBorder="1" applyAlignment="1">
      <alignment horizontal="right"/>
    </xf>
    <xf numFmtId="0" fontId="7" fillId="0" borderId="0" xfId="0" applyFont="1" applyFill="1" applyBorder="1" applyAlignment="1">
      <alignment horizontal="left" indent="1"/>
    </xf>
    <xf numFmtId="0" fontId="6" fillId="0" borderId="0" xfId="0" applyFont="1" applyFill="1" applyBorder="1" applyAlignment="1">
      <alignment horizontal="left"/>
    </xf>
    <xf numFmtId="3" fontId="6" fillId="0" borderId="0" xfId="0" applyNumberFormat="1" applyFont="1" applyFill="1"/>
    <xf numFmtId="0" fontId="6" fillId="0" borderId="0" xfId="0" applyFont="1" applyFill="1" applyBorder="1" applyAlignment="1">
      <alignment horizontal="left" wrapText="1"/>
    </xf>
    <xf numFmtId="0" fontId="7" fillId="0" borderId="0" xfId="0" applyFont="1" applyFill="1" applyAlignment="1">
      <alignment horizontal="center"/>
    </xf>
    <xf numFmtId="165" fontId="7" fillId="0" borderId="0" xfId="0" applyNumberFormat="1" applyFont="1" applyFill="1" applyBorder="1" applyAlignment="1">
      <alignment horizontal="right"/>
    </xf>
    <xf numFmtId="0" fontId="7" fillId="0" borderId="5" xfId="0" applyFont="1" applyFill="1" applyBorder="1" applyAlignment="1">
      <alignment horizontal="left" indent="1"/>
    </xf>
    <xf numFmtId="0" fontId="7" fillId="0" borderId="0" xfId="0" applyFont="1" applyFill="1" applyAlignment="1">
      <alignment vertical="center"/>
    </xf>
    <xf numFmtId="0" fontId="5" fillId="0" borderId="0" xfId="0" applyFont="1" applyFill="1" applyAlignment="1">
      <alignment horizontal="right"/>
    </xf>
    <xf numFmtId="0" fontId="5" fillId="0" borderId="0" xfId="0" applyFont="1" applyFill="1" applyAlignment="1">
      <alignment horizontal="right" vertical="center"/>
    </xf>
    <xf numFmtId="165" fontId="6" fillId="0" borderId="0" xfId="0" applyNumberFormat="1" applyFont="1" applyFill="1" applyAlignment="1">
      <alignment horizontal="right"/>
    </xf>
    <xf numFmtId="165" fontId="7" fillId="0" borderId="0" xfId="0" applyNumberFormat="1" applyFont="1" applyFill="1" applyAlignment="1">
      <alignment horizontal="right"/>
    </xf>
    <xf numFmtId="0" fontId="6" fillId="0" borderId="0" xfId="0" applyFont="1" applyFill="1" applyAlignment="1">
      <alignment horizontal="left"/>
    </xf>
    <xf numFmtId="164" fontId="6" fillId="0" borderId="0" xfId="0" applyNumberFormat="1" applyFont="1" applyFill="1" applyAlignment="1">
      <alignment horizontal="right"/>
    </xf>
    <xf numFmtId="165" fontId="7" fillId="0" borderId="0" xfId="0" applyNumberFormat="1" applyFont="1" applyFill="1"/>
    <xf numFmtId="0" fontId="7" fillId="0" borderId="0" xfId="0" applyFont="1" applyFill="1" applyAlignment="1">
      <alignment horizontal="left" indent="1"/>
    </xf>
    <xf numFmtId="165" fontId="6" fillId="0" borderId="0" xfId="0" applyNumberFormat="1" applyFont="1" applyFill="1"/>
    <xf numFmtId="165" fontId="7" fillId="0" borderId="0" xfId="0" applyNumberFormat="1" applyFont="1" applyFill="1" applyBorder="1"/>
    <xf numFmtId="165" fontId="7" fillId="0" borderId="5" xfId="0" applyNumberFormat="1" applyFont="1" applyFill="1" applyBorder="1" applyAlignment="1">
      <alignment horizontal="right"/>
    </xf>
    <xf numFmtId="0" fontId="5" fillId="0" borderId="0" xfId="0" applyFont="1" applyFill="1" applyAlignment="1">
      <alignment horizontal="left"/>
    </xf>
    <xf numFmtId="0" fontId="5" fillId="0" borderId="0" xfId="0" applyFont="1" applyFill="1" applyAlignment="1">
      <alignment vertical="center"/>
    </xf>
    <xf numFmtId="0" fontId="12" fillId="0" borderId="0" xfId="0" applyFont="1" applyAlignment="1">
      <alignment horizontal="left" wrapText="1"/>
    </xf>
    <xf numFmtId="0" fontId="3" fillId="0" borderId="5" xfId="0" applyFont="1" applyBorder="1" applyAlignment="1">
      <alignment horizontal="left" wrapText="1"/>
    </xf>
    <xf numFmtId="0" fontId="16" fillId="0" borderId="0" xfId="0" applyFont="1" applyAlignment="1">
      <alignment horizontal="left" wrapText="1"/>
    </xf>
    <xf numFmtId="0" fontId="13" fillId="0" borderId="0" xfId="0" applyFont="1" applyAlignment="1">
      <alignment horizontal="left"/>
    </xf>
    <xf numFmtId="0" fontId="12" fillId="0" borderId="0" xfId="0" applyFont="1" applyAlignment="1">
      <alignment wrapText="1"/>
    </xf>
    <xf numFmtId="0" fontId="11" fillId="0" borderId="0" xfId="0" applyFont="1" applyAlignment="1">
      <alignment horizontal="left" wrapText="1"/>
    </xf>
    <xf numFmtId="3" fontId="13" fillId="0" borderId="6" xfId="1" applyNumberFormat="1" applyFont="1" applyBorder="1" applyAlignment="1">
      <alignment horizontal="left" wrapText="1"/>
    </xf>
    <xf numFmtId="0" fontId="11" fillId="0" borderId="0" xfId="0" applyFont="1" applyAlignment="1">
      <alignment horizontal="left"/>
    </xf>
    <xf numFmtId="0" fontId="13" fillId="0" borderId="0" xfId="0" applyFont="1" applyAlignment="1">
      <alignment horizontal="left" wrapText="1"/>
    </xf>
    <xf numFmtId="3" fontId="13" fillId="0" borderId="0" xfId="1" applyNumberFormat="1" applyFont="1" applyBorder="1" applyAlignment="1">
      <alignment horizontal="left" wrapText="1"/>
    </xf>
    <xf numFmtId="0" fontId="18" fillId="0" borderId="0" xfId="0" applyFont="1" applyAlignment="1">
      <alignment horizontal="left"/>
    </xf>
    <xf numFmtId="0" fontId="16" fillId="0" borderId="0" xfId="0" applyFont="1" applyFill="1" applyBorder="1" applyAlignment="1">
      <alignment wrapText="1"/>
    </xf>
    <xf numFmtId="0" fontId="16" fillId="0" borderId="0" xfId="0" applyFont="1" applyAlignment="1">
      <alignment wrapText="1"/>
    </xf>
    <xf numFmtId="0" fontId="3" fillId="0" borderId="5" xfId="0" applyFont="1" applyFill="1" applyBorder="1" applyAlignment="1">
      <alignment horizontal="left" wrapText="1"/>
    </xf>
    <xf numFmtId="3" fontId="13" fillId="0" borderId="6" xfId="1" applyNumberFormat="1" applyFont="1" applyBorder="1" applyAlignment="1">
      <alignment wrapText="1"/>
    </xf>
    <xf numFmtId="3" fontId="13" fillId="0" borderId="0" xfId="1" applyNumberFormat="1" applyFont="1" applyBorder="1" applyAlignment="1">
      <alignment horizontal="center" wrapText="1"/>
    </xf>
    <xf numFmtId="0" fontId="6" fillId="0" borderId="0" xfId="0" applyFont="1" applyFill="1" applyAlignment="1"/>
    <xf numFmtId="169" fontId="6" fillId="0" borderId="0" xfId="0" applyNumberFormat="1" applyFont="1" applyFill="1" applyAlignment="1">
      <alignment horizontal="right"/>
    </xf>
    <xf numFmtId="169" fontId="7" fillId="0" borderId="0" xfId="0" applyNumberFormat="1" applyFont="1" applyFill="1" applyAlignment="1">
      <alignment horizontal="right"/>
    </xf>
    <xf numFmtId="170" fontId="7" fillId="0" borderId="0" xfId="0" applyNumberFormat="1" applyFont="1" applyFill="1" applyAlignment="1">
      <alignment horizontal="right"/>
    </xf>
    <xf numFmtId="170" fontId="6" fillId="0" borderId="0" xfId="0" applyNumberFormat="1" applyFont="1" applyFill="1" applyAlignment="1">
      <alignment horizontal="right"/>
    </xf>
    <xf numFmtId="170" fontId="7" fillId="0" borderId="0" xfId="0" applyNumberFormat="1" applyFont="1" applyFill="1" applyBorder="1" applyAlignment="1">
      <alignment horizontal="right"/>
    </xf>
    <xf numFmtId="3" fontId="13" fillId="0" borderId="6" xfId="1" applyNumberFormat="1" applyFont="1" applyFill="1" applyBorder="1" applyAlignment="1">
      <alignment horizontal="left" wrapText="1"/>
    </xf>
    <xf numFmtId="0" fontId="11" fillId="0" borderId="0" xfId="0" applyFont="1" applyFill="1" applyAlignment="1">
      <alignment horizontal="left" wrapText="1"/>
    </xf>
    <xf numFmtId="0" fontId="12" fillId="0" borderId="0" xfId="0" applyFont="1" applyFill="1" applyAlignment="1">
      <alignment horizontal="left" wrapText="1"/>
    </xf>
    <xf numFmtId="0" fontId="11" fillId="0" borderId="0" xfId="0" applyFont="1" applyFill="1" applyAlignment="1">
      <alignment horizontal="left"/>
    </xf>
    <xf numFmtId="0" fontId="13" fillId="0" borderId="0" xfId="0" applyFont="1" applyFill="1" applyAlignment="1">
      <alignment horizontal="left" wrapText="1"/>
    </xf>
    <xf numFmtId="0" fontId="13" fillId="0" borderId="0" xfId="0" applyFont="1" applyFill="1" applyAlignment="1">
      <alignment horizontal="left"/>
    </xf>
    <xf numFmtId="0" fontId="12" fillId="0" borderId="0" xfId="0" applyFont="1" applyFill="1" applyAlignment="1">
      <alignment wrapText="1"/>
    </xf>
  </cellXfs>
  <cellStyles count="7">
    <cellStyle name="Comma" xfId="4" builtinId="3"/>
    <cellStyle name="Comma 2" xfId="6" xr:uid="{03B4C027-AFE2-493E-9E71-73ECE34BE44C}"/>
    <cellStyle name="Hed Side" xfId="1" xr:uid="{00000000-0005-0000-0000-000001000000}"/>
    <cellStyle name="Normal" xfId="0" builtinId="0"/>
    <cellStyle name="Normal 2" xfId="2" xr:uid="{00000000-0005-0000-0000-000003000000}"/>
    <cellStyle name="Normal 2 2 2" xfId="3" xr:uid="{00000000-0005-0000-0000-000004000000}"/>
    <cellStyle name="Normal 3" xfId="5" xr:uid="{0D812975-BC92-455A-8FCE-9744FC01C36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Safety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7"/>
          <c:order val="7"/>
          <c:tx>
            <c:v>Injured persons</c:v>
          </c:tx>
          <c:spPr>
            <a:gradFill rotWithShape="1">
              <a:gsLst>
                <a:gs pos="0">
                  <a:schemeClr val="accent4">
                    <a:lumMod val="80000"/>
                    <a:lumOff val="20000"/>
                    <a:tint val="100000"/>
                    <a:shade val="100000"/>
                    <a:satMod val="130000"/>
                  </a:schemeClr>
                </a:gs>
                <a:gs pos="100000">
                  <a:schemeClr val="accent4">
                    <a:lumMod val="80000"/>
                    <a:lumOff val="2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ext>
              </c:extLst>
              <c:f>'2-34'!$N$2:$AJ$2</c:f>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'2-34'!$B$11:$AJ$11</c15:sqref>
                  </c15:fullRef>
                </c:ext>
              </c:extLst>
              <c:f>'2-34'!$N$11:$AJ$11</c:f>
              <c:numCache>
                <c:formatCode>#,##0</c:formatCode>
                <c:ptCount val="23"/>
                <c:pt idx="0">
                  <c:v>20233</c:v>
                </c:pt>
                <c:pt idx="1">
                  <c:v>19627</c:v>
                </c:pt>
                <c:pt idx="2">
                  <c:v>20455</c:v>
                </c:pt>
                <c:pt idx="3">
                  <c:v>19028</c:v>
                </c:pt>
                <c:pt idx="4">
                  <c:v>20051</c:v>
                </c:pt>
                <c:pt idx="5">
                  <c:v>22016</c:v>
                </c:pt>
                <c:pt idx="6">
                  <c:v>22814</c:v>
                </c:pt>
                <c:pt idx="7">
                  <c:v>24116</c:v>
                </c:pt>
                <c:pt idx="8">
                  <c:v>23107</c:v>
                </c:pt>
                <c:pt idx="9">
                  <c:v>21044</c:v>
                </c:pt>
                <c:pt idx="10">
                  <c:v>21336</c:v>
                </c:pt>
                <c:pt idx="11">
                  <c:v>22553</c:v>
                </c:pt>
                <c:pt idx="12">
                  <c:v>23241</c:v>
                </c:pt>
                <c:pt idx="13">
                  <c:v>23523</c:v>
                </c:pt>
                <c:pt idx="14">
                  <c:v>23604</c:v>
                </c:pt>
                <c:pt idx="15">
                  <c:v>22834</c:v>
                </c:pt>
                <c:pt idx="16">
                  <c:v>22838</c:v>
                </c:pt>
                <c:pt idx="17">
                  <c:v>23362</c:v>
                </c:pt>
                <c:pt idx="18">
                  <c:v>15421</c:v>
                </c:pt>
                <c:pt idx="19">
                  <c:v>16566</c:v>
                </c:pt>
                <c:pt idx="20">
                  <c:v>18785</c:v>
                </c:pt>
                <c:pt idx="21">
                  <c:v>21168</c:v>
                </c:pt>
                <c:pt idx="22">
                  <c:v>16832</c:v>
                </c:pt>
              </c:numCache>
            </c:numRef>
          </c:val>
          <c:extLst>
            <c:ext xmlns:c16="http://schemas.microsoft.com/office/drawing/2014/chart" uri="{C3380CC4-5D6E-409C-BE32-E72D297353CC}">
              <c16:uniqueId val="{00000000-00CB-4EE3-B51D-DE02A3E04AB7}"/>
            </c:ext>
          </c:extLst>
        </c:ser>
        <c:ser>
          <c:idx val="14"/>
          <c:order val="14"/>
          <c:tx>
            <c:v>All incidents</c:v>
          </c:tx>
          <c:spPr>
            <a:gradFill rotWithShape="1">
              <a:gsLst>
                <a:gs pos="0">
                  <a:schemeClr val="accent6">
                    <a:lumMod val="60000"/>
                    <a:lumOff val="40000"/>
                    <a:tint val="100000"/>
                    <a:shade val="100000"/>
                    <a:satMod val="130000"/>
                  </a:schemeClr>
                </a:gs>
                <a:gs pos="100000">
                  <a:schemeClr val="accent6">
                    <a:lumMod val="60000"/>
                    <a:lumOff val="4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ext>
              </c:extLst>
              <c:f>'2-34'!$N$2:$AJ$2</c:f>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'2-34'!$B$19:$AJ$19</c15:sqref>
                  </c15:fullRef>
                </c:ext>
              </c:extLst>
              <c:f>'2-34'!$N$19:$AJ$19</c:f>
              <c:numCache>
                <c:formatCode>#,##0</c:formatCode>
                <c:ptCount val="23"/>
                <c:pt idx="0">
                  <c:v>24458</c:v>
                </c:pt>
                <c:pt idx="1">
                  <c:v>20714</c:v>
                </c:pt>
                <c:pt idx="2">
                  <c:v>21931</c:v>
                </c:pt>
                <c:pt idx="3">
                  <c:v>22126</c:v>
                </c:pt>
                <c:pt idx="4">
                  <c:v>24547</c:v>
                </c:pt>
                <c:pt idx="5">
                  <c:v>25164</c:v>
                </c:pt>
                <c:pt idx="6">
                  <c:v>21146</c:v>
                </c:pt>
                <c:pt idx="7">
                  <c:v>21995</c:v>
                </c:pt>
                <c:pt idx="8">
                  <c:v>20475</c:v>
                </c:pt>
                <c:pt idx="9">
                  <c:v>18525</c:v>
                </c:pt>
                <c:pt idx="10">
                  <c:v>18293</c:v>
                </c:pt>
                <c:pt idx="11">
                  <c:v>19449</c:v>
                </c:pt>
                <c:pt idx="12">
                  <c:v>20035</c:v>
                </c:pt>
                <c:pt idx="13">
                  <c:v>22606</c:v>
                </c:pt>
                <c:pt idx="14">
                  <c:v>23232</c:v>
                </c:pt>
                <c:pt idx="15">
                  <c:v>22564</c:v>
                </c:pt>
                <c:pt idx="16">
                  <c:v>22839</c:v>
                </c:pt>
                <c:pt idx="17">
                  <c:v>23339</c:v>
                </c:pt>
                <c:pt idx="18">
                  <c:v>16973</c:v>
                </c:pt>
                <c:pt idx="19">
                  <c:v>18674</c:v>
                </c:pt>
                <c:pt idx="20">
                  <c:v>20987</c:v>
                </c:pt>
                <c:pt idx="21">
                  <c:v>22459</c:v>
                </c:pt>
                <c:pt idx="22">
                  <c:v>17715</c:v>
                </c:pt>
              </c:numCache>
            </c:numRef>
          </c:val>
          <c:extLst>
            <c:ext xmlns:c16="http://schemas.microsoft.com/office/drawing/2014/chart" uri="{C3380CC4-5D6E-409C-BE32-E72D297353CC}">
              <c16:uniqueId val="{00000001-00CB-4EE3-B51D-DE02A3E04AB7}"/>
            </c:ext>
          </c:extLst>
        </c:ser>
        <c:dLbls>
          <c:showLegendKey val="0"/>
          <c:showVal val="0"/>
          <c:showCatName val="0"/>
          <c:showSerName val="0"/>
          <c:showPercent val="0"/>
          <c:showBubbleSize val="0"/>
        </c:dLbls>
        <c:gapWidth val="150"/>
        <c:axId val="794982680"/>
        <c:axId val="794985304"/>
        <c:extLst>
          <c:ext xmlns:c15="http://schemas.microsoft.com/office/drawing/2012/chart" uri="{02D57815-91ED-43cb-92C2-25804820EDAC}">
            <c15:filteredBarSeries>
              <c15:ser>
                <c:idx val="1"/>
                <c:order val="1"/>
                <c:tx>
                  <c:strRef>
                    <c:extLst>
                      <c:ext uri="{02D57815-91ED-43cb-92C2-25804820EDAC}">
                        <c15:formulaRef>
                          <c15:sqref>'2-34'!$A$4</c15:sqref>
                        </c15:formulaRef>
                      </c:ext>
                    </c:extLst>
                    <c:strCache>
                      <c:ptCount val="1"/>
                      <c:pt idx="0">
                        <c:v>Motor busc</c:v>
                      </c:pt>
                    </c:strCache>
                  </c:strRef>
                </c:tx>
                <c:spPr>
                  <a:gradFill rotWithShape="1">
                    <a:gsLst>
                      <a:gs pos="0">
                        <a:schemeClr val="accent4">
                          <a:tint val="100000"/>
                          <a:shade val="100000"/>
                          <a:satMod val="130000"/>
                        </a:schemeClr>
                      </a:gs>
                      <a:gs pos="100000">
                        <a:schemeClr val="accent4">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uri="{02D57815-91ED-43cb-92C2-25804820EDAC}">
                        <c15:fullRef>
                          <c15:sqref>'2-34'!$B$4:$AI$4</c15:sqref>
                        </c15:fullRef>
                        <c15:formulaRef>
                          <c15:sqref>'2-34'!$N$4:$AI$4</c15:sqref>
                        </c15:formulaRef>
                      </c:ext>
                    </c:extLst>
                    <c:numCache>
                      <c:formatCode>#,##0</c:formatCode>
                      <c:ptCount val="22"/>
                      <c:pt idx="0">
                        <c:v>84</c:v>
                      </c:pt>
                      <c:pt idx="1">
                        <c:v>113</c:v>
                      </c:pt>
                      <c:pt idx="2">
                        <c:v>82</c:v>
                      </c:pt>
                      <c:pt idx="3">
                        <c:v>80</c:v>
                      </c:pt>
                      <c:pt idx="4">
                        <c:v>108</c:v>
                      </c:pt>
                      <c:pt idx="5">
                        <c:v>106</c:v>
                      </c:pt>
                      <c:pt idx="6">
                        <c:v>84</c:v>
                      </c:pt>
                      <c:pt idx="7">
                        <c:v>83</c:v>
                      </c:pt>
                      <c:pt idx="8">
                        <c:v>86</c:v>
                      </c:pt>
                      <c:pt idx="9">
                        <c:v>93</c:v>
                      </c:pt>
                      <c:pt idx="10">
                        <c:v>98</c:v>
                      </c:pt>
                      <c:pt idx="11">
                        <c:v>110</c:v>
                      </c:pt>
                      <c:pt idx="12">
                        <c:v>93</c:v>
                      </c:pt>
                      <c:pt idx="13">
                        <c:v>96</c:v>
                      </c:pt>
                      <c:pt idx="14">
                        <c:v>101</c:v>
                      </c:pt>
                      <c:pt idx="15">
                        <c:v>90</c:v>
                      </c:pt>
                      <c:pt idx="16">
                        <c:v>81</c:v>
                      </c:pt>
                      <c:pt idx="17">
                        <c:v>85</c:v>
                      </c:pt>
                      <c:pt idx="18">
                        <c:v>111</c:v>
                      </c:pt>
                      <c:pt idx="19">
                        <c:v>117</c:v>
                      </c:pt>
                      <c:pt idx="20">
                        <c:v>105</c:v>
                      </c:pt>
                      <c:pt idx="21">
                        <c:v>102</c:v>
                      </c:pt>
                    </c:numCache>
                  </c:numRef>
                </c:val>
                <c:extLst>
                  <c:ext xmlns:c16="http://schemas.microsoft.com/office/drawing/2014/chart" uri="{C3380CC4-5D6E-409C-BE32-E72D297353CC}">
                    <c16:uniqueId val="{00000003-00CB-4EE3-B51D-DE02A3E04AB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'2-34'!$A$5</c15:sqref>
                        </c15:formulaRef>
                      </c:ext>
                    </c:extLst>
                    <c:strCache>
                      <c:ptCount val="1"/>
                      <c:pt idx="0">
                        <c:v>Light raild</c:v>
                      </c:pt>
                    </c:strCache>
                  </c:strRef>
                </c:tx>
                <c:spPr>
                  <a:gradFill rotWithShape="1">
                    <a:gsLst>
                      <a:gs pos="0">
                        <a:schemeClr val="accent6">
                          <a:tint val="100000"/>
                          <a:shade val="100000"/>
                          <a:satMod val="130000"/>
                        </a:schemeClr>
                      </a:gs>
                      <a:gs pos="100000">
                        <a:schemeClr val="accent6">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'2-34'!$B$5:$AI$5</c15:sqref>
                        </c15:fullRef>
                        <c15:formulaRef>
                          <c15:sqref>'2-34'!$N$5:$AI$5</c15:sqref>
                        </c15:formulaRef>
                      </c:ext>
                    </c:extLst>
                    <c:numCache>
                      <c:formatCode>#,##0</c:formatCode>
                      <c:ptCount val="22"/>
                      <c:pt idx="0">
                        <c:v>13</c:v>
                      </c:pt>
                      <c:pt idx="1">
                        <c:v>18</c:v>
                      </c:pt>
                      <c:pt idx="2">
                        <c:v>21</c:v>
                      </c:pt>
                      <c:pt idx="3">
                        <c:v>19</c:v>
                      </c:pt>
                      <c:pt idx="4">
                        <c:v>17</c:v>
                      </c:pt>
                      <c:pt idx="5">
                        <c:v>33</c:v>
                      </c:pt>
                      <c:pt idx="6">
                        <c:v>18</c:v>
                      </c:pt>
                      <c:pt idx="7">
                        <c:v>36</c:v>
                      </c:pt>
                      <c:pt idx="8">
                        <c:v>22</c:v>
                      </c:pt>
                      <c:pt idx="9">
                        <c:v>36</c:v>
                      </c:pt>
                      <c:pt idx="10">
                        <c:v>47</c:v>
                      </c:pt>
                      <c:pt idx="11">
                        <c:v>37</c:v>
                      </c:pt>
                      <c:pt idx="12">
                        <c:v>41</c:v>
                      </c:pt>
                      <c:pt idx="13">
                        <c:v>51</c:v>
                      </c:pt>
                      <c:pt idx="14">
                        <c:v>43</c:v>
                      </c:pt>
                      <c:pt idx="15">
                        <c:v>57</c:v>
                      </c:pt>
                      <c:pt idx="16">
                        <c:v>41</c:v>
                      </c:pt>
                      <c:pt idx="17">
                        <c:v>49</c:v>
                      </c:pt>
                      <c:pt idx="18">
                        <c:v>45</c:v>
                      </c:pt>
                      <c:pt idx="19">
                        <c:v>50</c:v>
                      </c:pt>
                      <c:pt idx="20">
                        <c:v>64</c:v>
                      </c:pt>
                      <c:pt idx="21">
                        <c:v>53</c:v>
                      </c:pt>
                    </c:numCache>
                  </c:numRef>
                </c:val>
                <c:extLst xmlns:c15="http://schemas.microsoft.com/office/drawing/2012/chart">
                  <c:ext xmlns:c16="http://schemas.microsoft.com/office/drawing/2014/chart" uri="{C3380CC4-5D6E-409C-BE32-E72D297353CC}">
                    <c16:uniqueId val="{00000004-00CB-4EE3-B51D-DE02A3E04AB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'2-34'!$A$6</c15:sqref>
                        </c15:formulaRef>
                      </c:ext>
                    </c:extLst>
                    <c:strCache>
                      <c:ptCount val="1"/>
                      <c:pt idx="0">
                        <c:v>Heavy rail</c:v>
                      </c:pt>
                    </c:strCache>
                  </c:strRef>
                </c:tx>
                <c:spPr>
                  <a:gradFill rotWithShape="1">
                    <a:gsLst>
                      <a:gs pos="0">
                        <a:schemeClr val="accent2">
                          <a:lumMod val="60000"/>
                          <a:tint val="100000"/>
                          <a:shade val="100000"/>
                          <a:satMod val="130000"/>
                        </a:schemeClr>
                      </a:gs>
                      <a:gs pos="100000">
                        <a:schemeClr val="accent2">
                          <a:lumMod val="6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'2-34'!$B$6:$AI$6</c15:sqref>
                        </c15:fullRef>
                        <c15:formulaRef>
                          <c15:sqref>'2-34'!$N$6:$AI$6</c15:sqref>
                        </c15:formulaRef>
                      </c:ext>
                    </c:extLst>
                    <c:numCache>
                      <c:formatCode>#,##0</c:formatCode>
                      <c:ptCount val="22"/>
                      <c:pt idx="0">
                        <c:v>76</c:v>
                      </c:pt>
                      <c:pt idx="1">
                        <c:v>48</c:v>
                      </c:pt>
                      <c:pt idx="2">
                        <c:v>60</c:v>
                      </c:pt>
                      <c:pt idx="3">
                        <c:v>35</c:v>
                      </c:pt>
                      <c:pt idx="4">
                        <c:v>23</c:v>
                      </c:pt>
                      <c:pt idx="5">
                        <c:v>32</c:v>
                      </c:pt>
                      <c:pt idx="6">
                        <c:v>81</c:v>
                      </c:pt>
                      <c:pt idx="7">
                        <c:v>105</c:v>
                      </c:pt>
                      <c:pt idx="8">
                        <c:v>97</c:v>
                      </c:pt>
                      <c:pt idx="9">
                        <c:v>94</c:v>
                      </c:pt>
                      <c:pt idx="10">
                        <c:v>102</c:v>
                      </c:pt>
                      <c:pt idx="11">
                        <c:v>111</c:v>
                      </c:pt>
                      <c:pt idx="12">
                        <c:v>94</c:v>
                      </c:pt>
                      <c:pt idx="13">
                        <c:v>95</c:v>
                      </c:pt>
                      <c:pt idx="14">
                        <c:v>106</c:v>
                      </c:pt>
                      <c:pt idx="15">
                        <c:v>92</c:v>
                      </c:pt>
                      <c:pt idx="16">
                        <c:v>132</c:v>
                      </c:pt>
                      <c:pt idx="17">
                        <c:v>124</c:v>
                      </c:pt>
                      <c:pt idx="18">
                        <c:v>130</c:v>
                      </c:pt>
                      <c:pt idx="19">
                        <c:v>147</c:v>
                      </c:pt>
                      <c:pt idx="20">
                        <c:v>158</c:v>
                      </c:pt>
                      <c:pt idx="21">
                        <c:v>159</c:v>
                      </c:pt>
                    </c:numCache>
                  </c:numRef>
                </c:val>
                <c:extLst xmlns:c15="http://schemas.microsoft.com/office/drawing/2012/chart">
                  <c:ext xmlns:c16="http://schemas.microsoft.com/office/drawing/2014/chart" uri="{C3380CC4-5D6E-409C-BE32-E72D297353CC}">
                    <c16:uniqueId val="{00000005-00CB-4EE3-B51D-DE02A3E04AB7}"/>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'2-34'!$A$7</c15:sqref>
                        </c15:formulaRef>
                      </c:ext>
                    </c:extLst>
                    <c:strCache>
                      <c:ptCount val="1"/>
                      <c:pt idx="0">
                        <c:v>Demand response</c:v>
                      </c:pt>
                    </c:strCache>
                  </c:strRef>
                </c:tx>
                <c:spPr>
                  <a:gradFill rotWithShape="1">
                    <a:gsLst>
                      <a:gs pos="0">
                        <a:schemeClr val="accent4">
                          <a:lumMod val="60000"/>
                          <a:tint val="100000"/>
                          <a:shade val="100000"/>
                          <a:satMod val="130000"/>
                        </a:schemeClr>
                      </a:gs>
                      <a:gs pos="100000">
                        <a:schemeClr val="accent4">
                          <a:lumMod val="6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'2-34'!$B$7:$AI$7</c15:sqref>
                        </c15:fullRef>
                        <c15:formulaRef>
                          <c15:sqref>'2-34'!$N$7:$AI$7</c15:sqref>
                        </c15:formulaRef>
                      </c:ext>
                    </c:extLst>
                    <c:numCache>
                      <c:formatCode>#,##0</c:formatCode>
                      <c:ptCount val="22"/>
                      <c:pt idx="0">
                        <c:v>6</c:v>
                      </c:pt>
                      <c:pt idx="1">
                        <c:v>11</c:v>
                      </c:pt>
                      <c:pt idx="2">
                        <c:v>6</c:v>
                      </c:pt>
                      <c:pt idx="3">
                        <c:v>12</c:v>
                      </c:pt>
                      <c:pt idx="4">
                        <c:v>12</c:v>
                      </c:pt>
                      <c:pt idx="5">
                        <c:v>13</c:v>
                      </c:pt>
                      <c:pt idx="6">
                        <c:v>7</c:v>
                      </c:pt>
                      <c:pt idx="7">
                        <c:v>7</c:v>
                      </c:pt>
                      <c:pt idx="8">
                        <c:v>10</c:v>
                      </c:pt>
                      <c:pt idx="9">
                        <c:v>4</c:v>
                      </c:pt>
                      <c:pt idx="10">
                        <c:v>14</c:v>
                      </c:pt>
                      <c:pt idx="11">
                        <c:v>10</c:v>
                      </c:pt>
                      <c:pt idx="12">
                        <c:v>11</c:v>
                      </c:pt>
                      <c:pt idx="13">
                        <c:v>6</c:v>
                      </c:pt>
                      <c:pt idx="14">
                        <c:v>6</c:v>
                      </c:pt>
                      <c:pt idx="15">
                        <c:v>7</c:v>
                      </c:pt>
                      <c:pt idx="16">
                        <c:v>3</c:v>
                      </c:pt>
                      <c:pt idx="17">
                        <c:v>9</c:v>
                      </c:pt>
                      <c:pt idx="18">
                        <c:v>2</c:v>
                      </c:pt>
                      <c:pt idx="19">
                        <c:v>5</c:v>
                      </c:pt>
                      <c:pt idx="20">
                        <c:v>9</c:v>
                      </c:pt>
                      <c:pt idx="21">
                        <c:v>14</c:v>
                      </c:pt>
                    </c:numCache>
                  </c:numRef>
                </c:val>
                <c:extLst xmlns:c15="http://schemas.microsoft.com/office/drawing/2012/chart">
                  <c:ext xmlns:c16="http://schemas.microsoft.com/office/drawing/2014/chart" uri="{C3380CC4-5D6E-409C-BE32-E72D297353CC}">
                    <c16:uniqueId val="{00000006-00CB-4EE3-B51D-DE02A3E04AB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'2-34'!$A$8</c15:sqref>
                        </c15:formulaRef>
                      </c:ext>
                    </c:extLst>
                    <c:strCache>
                      <c:ptCount val="1"/>
                      <c:pt idx="0">
                        <c:v>Van pool</c:v>
                      </c:pt>
                    </c:strCache>
                  </c:strRef>
                </c:tx>
                <c:spPr>
                  <a:gradFill rotWithShape="1">
                    <a:gsLst>
                      <a:gs pos="0">
                        <a:schemeClr val="accent6">
                          <a:lumMod val="60000"/>
                          <a:tint val="100000"/>
                          <a:shade val="100000"/>
                          <a:satMod val="130000"/>
                        </a:schemeClr>
                      </a:gs>
                      <a:gs pos="100000">
                        <a:schemeClr val="accent6">
                          <a:lumMod val="6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'2-34'!$B$8:$AI$8</c15:sqref>
                        </c15:fullRef>
                        <c15:formulaRef>
                          <c15:sqref>'2-34'!$N$8:$AI$8</c15:sqref>
                        </c15:formulaRef>
                      </c:ext>
                    </c:extLst>
                    <c:numCache>
                      <c:formatCode>#,##0</c:formatCode>
                      <c:ptCount val="22"/>
                      <c:pt idx="0">
                        <c:v>1</c:v>
                      </c:pt>
                      <c:pt idx="1">
                        <c:v>0</c:v>
                      </c:pt>
                      <c:pt idx="2">
                        <c:v>7</c:v>
                      </c:pt>
                      <c:pt idx="3">
                        <c:v>0</c:v>
                      </c:pt>
                      <c:pt idx="4">
                        <c:v>1</c:v>
                      </c:pt>
                      <c:pt idx="5">
                        <c:v>1</c:v>
                      </c:pt>
                      <c:pt idx="6">
                        <c:v>0</c:v>
                      </c:pt>
                      <c:pt idx="7">
                        <c:v>4</c:v>
                      </c:pt>
                      <c:pt idx="8">
                        <c:v>1</c:v>
                      </c:pt>
                      <c:pt idx="9">
                        <c:v>0</c:v>
                      </c:pt>
                      <c:pt idx="10">
                        <c:v>2</c:v>
                      </c:pt>
                      <c:pt idx="11">
                        <c:v>2</c:v>
                      </c:pt>
                      <c:pt idx="12">
                        <c:v>0</c:v>
                      </c:pt>
                      <c:pt idx="13">
                        <c:v>0</c:v>
                      </c:pt>
                      <c:pt idx="14">
                        <c:v>0</c:v>
                      </c:pt>
                      <c:pt idx="15">
                        <c:v>0</c:v>
                      </c:pt>
                      <c:pt idx="16">
                        <c:v>0</c:v>
                      </c:pt>
                      <c:pt idx="17">
                        <c:v>1</c:v>
                      </c:pt>
                      <c:pt idx="18">
                        <c:v>0</c:v>
                      </c:pt>
                      <c:pt idx="19">
                        <c:v>2</c:v>
                      </c:pt>
                      <c:pt idx="20">
                        <c:v>2</c:v>
                      </c:pt>
                      <c:pt idx="21">
                        <c:v>1</c:v>
                      </c:pt>
                    </c:numCache>
                  </c:numRef>
                </c:val>
                <c:extLst xmlns:c15="http://schemas.microsoft.com/office/drawing/2012/chart">
                  <c:ext xmlns:c16="http://schemas.microsoft.com/office/drawing/2014/chart" uri="{C3380CC4-5D6E-409C-BE32-E72D297353CC}">
                    <c16:uniqueId val="{00000007-00CB-4EE3-B51D-DE02A3E04AB7}"/>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'2-34'!$A$9</c15:sqref>
                        </c15:formulaRef>
                      </c:ext>
                    </c:extLst>
                    <c:strCache>
                      <c:ptCount val="1"/>
                      <c:pt idx="0">
                        <c:v>Automated guidewaye</c:v>
                      </c:pt>
                    </c:strCache>
                  </c:strRef>
                </c:tx>
                <c:spPr>
                  <a:gradFill rotWithShape="1">
                    <a:gsLst>
                      <a:gs pos="0">
                        <a:schemeClr val="accent2">
                          <a:lumMod val="80000"/>
                          <a:lumOff val="20000"/>
                          <a:tint val="100000"/>
                          <a:shade val="100000"/>
                          <a:satMod val="130000"/>
                        </a:schemeClr>
                      </a:gs>
                      <a:gs pos="100000">
                        <a:schemeClr val="accent2">
                          <a:lumMod val="80000"/>
                          <a:lumOff val="2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'2-34'!$B$9:$AI$9</c15:sqref>
                        </c15:fullRef>
                        <c15:formulaRef>
                          <c15:sqref>'2-34'!$N$9:$AI$9</c15:sqref>
                        </c15:formulaRef>
                      </c:ext>
                    </c:extLst>
                    <c:numCache>
                      <c:formatCode>#,##0</c:formatCode>
                      <c:ptCount val="22"/>
                      <c:pt idx="0">
                        <c:v>0</c:v>
                      </c:pt>
                      <c:pt idx="1">
                        <c:v>0</c:v>
                      </c:pt>
                      <c:pt idx="2">
                        <c:v>1</c:v>
                      </c:pt>
                      <c:pt idx="3">
                        <c:v>3</c:v>
                      </c:pt>
                      <c:pt idx="4">
                        <c:v>0</c:v>
                      </c:pt>
                      <c:pt idx="5">
                        <c:v>1</c:v>
                      </c:pt>
                      <c:pt idx="6">
                        <c:v>4</c:v>
                      </c:pt>
                      <c:pt idx="7">
                        <c:v>1</c:v>
                      </c:pt>
                      <c:pt idx="8">
                        <c:v>3</c:v>
                      </c:pt>
                      <c:pt idx="9">
                        <c:v>0</c:v>
                      </c:pt>
                      <c:pt idx="10">
                        <c:v>1</c:v>
                      </c:pt>
                      <c:pt idx="11">
                        <c:v>1</c:v>
                      </c:pt>
                      <c:pt idx="12">
                        <c:v>1</c:v>
                      </c:pt>
                      <c:pt idx="13">
                        <c:v>0</c:v>
                      </c:pt>
                      <c:pt idx="14">
                        <c:v>1</c:v>
                      </c:pt>
                      <c:pt idx="15">
                        <c:v>1</c:v>
                      </c:pt>
                      <c:pt idx="16">
                        <c:v>1</c:v>
                      </c:pt>
                      <c:pt idx="17">
                        <c:v>0</c:v>
                      </c:pt>
                      <c:pt idx="18">
                        <c:v>1</c:v>
                      </c:pt>
                      <c:pt idx="19">
                        <c:v>0</c:v>
                      </c:pt>
                      <c:pt idx="20">
                        <c:v>1</c:v>
                      </c:pt>
                      <c:pt idx="21">
                        <c:v>1</c:v>
                      </c:pt>
                    </c:numCache>
                  </c:numRef>
                </c:val>
                <c:extLst xmlns:c15="http://schemas.microsoft.com/office/drawing/2012/chart">
                  <c:ext xmlns:c16="http://schemas.microsoft.com/office/drawing/2014/chart" uri="{C3380CC4-5D6E-409C-BE32-E72D297353CC}">
                    <c16:uniqueId val="{00000008-00CB-4EE3-B51D-DE02A3E04AB7}"/>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'2-34'!$A$12</c15:sqref>
                        </c15:formulaRef>
                      </c:ext>
                    </c:extLst>
                    <c:strCache>
                      <c:ptCount val="1"/>
                      <c:pt idx="0">
                        <c:v>Motor busc</c:v>
                      </c:pt>
                    </c:strCache>
                  </c:strRef>
                </c:tx>
                <c:spPr>
                  <a:gradFill rotWithShape="1">
                    <a:gsLst>
                      <a:gs pos="0">
                        <a:schemeClr val="accent6">
                          <a:lumMod val="80000"/>
                          <a:lumOff val="20000"/>
                          <a:tint val="100000"/>
                          <a:shade val="100000"/>
                          <a:satMod val="130000"/>
                        </a:schemeClr>
                      </a:gs>
                      <a:gs pos="100000">
                        <a:schemeClr val="accent6">
                          <a:lumMod val="80000"/>
                          <a:lumOff val="2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'2-34'!$B$12:$AI$12</c15:sqref>
                        </c15:fullRef>
                        <c15:formulaRef>
                          <c15:sqref>'2-34'!$N$12:$AI$12</c15:sqref>
                        </c15:formulaRef>
                      </c:ext>
                    </c:extLst>
                    <c:numCache>
                      <c:formatCode>#,##0</c:formatCode>
                      <c:ptCount val="22"/>
                      <c:pt idx="0">
                        <c:v>13640</c:v>
                      </c:pt>
                      <c:pt idx="1">
                        <c:v>13457</c:v>
                      </c:pt>
                      <c:pt idx="2">
                        <c:v>13509</c:v>
                      </c:pt>
                      <c:pt idx="3">
                        <c:v>13362</c:v>
                      </c:pt>
                      <c:pt idx="4">
                        <c:v>12919</c:v>
                      </c:pt>
                      <c:pt idx="5">
                        <c:v>14194</c:v>
                      </c:pt>
                      <c:pt idx="6">
                        <c:v>14950</c:v>
                      </c:pt>
                      <c:pt idx="7">
                        <c:v>15813</c:v>
                      </c:pt>
                      <c:pt idx="8">
                        <c:v>15350</c:v>
                      </c:pt>
                      <c:pt idx="9">
                        <c:v>13495</c:v>
                      </c:pt>
                      <c:pt idx="10">
                        <c:v>13845</c:v>
                      </c:pt>
                      <c:pt idx="11">
                        <c:v>14544</c:v>
                      </c:pt>
                      <c:pt idx="12">
                        <c:v>15010</c:v>
                      </c:pt>
                      <c:pt idx="13">
                        <c:v>15361</c:v>
                      </c:pt>
                      <c:pt idx="14">
                        <c:v>15275</c:v>
                      </c:pt>
                      <c:pt idx="15">
                        <c:v>14463</c:v>
                      </c:pt>
                      <c:pt idx="16">
                        <c:v>14479</c:v>
                      </c:pt>
                      <c:pt idx="17">
                        <c:v>14641</c:v>
                      </c:pt>
                      <c:pt idx="18">
                        <c:v>10210</c:v>
                      </c:pt>
                      <c:pt idx="19">
                        <c:v>10756</c:v>
                      </c:pt>
                      <c:pt idx="20">
                        <c:v>12197</c:v>
                      </c:pt>
                      <c:pt idx="21">
                        <c:v>13658</c:v>
                      </c:pt>
                    </c:numCache>
                  </c:numRef>
                </c:val>
                <c:extLst xmlns:c15="http://schemas.microsoft.com/office/drawing/2012/chart">
                  <c:ext xmlns:c16="http://schemas.microsoft.com/office/drawing/2014/chart" uri="{C3380CC4-5D6E-409C-BE32-E72D297353CC}">
                    <c16:uniqueId val="{00000009-00CB-4EE3-B51D-DE02A3E04AB7}"/>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'2-34'!$A$13</c15:sqref>
                        </c15:formulaRef>
                      </c:ext>
                    </c:extLst>
                    <c:strCache>
                      <c:ptCount val="1"/>
                      <c:pt idx="0">
                        <c:v>Light raild</c:v>
                      </c:pt>
                    </c:strCache>
                  </c:strRef>
                </c:tx>
                <c:spPr>
                  <a:gradFill rotWithShape="1">
                    <a:gsLst>
                      <a:gs pos="0">
                        <a:schemeClr val="accent2">
                          <a:lumMod val="80000"/>
                          <a:tint val="100000"/>
                          <a:shade val="100000"/>
                          <a:satMod val="130000"/>
                        </a:schemeClr>
                      </a:gs>
                      <a:gs pos="100000">
                        <a:schemeClr val="accent2">
                          <a:lumMod val="8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'2-34'!$B$13:$AI$13</c15:sqref>
                        </c15:fullRef>
                        <c15:formulaRef>
                          <c15:sqref>'2-34'!$N$13:$AI$13</c15:sqref>
                        </c15:formulaRef>
                      </c:ext>
                    </c:extLst>
                    <c:numCache>
                      <c:formatCode>#,##0</c:formatCode>
                      <c:ptCount val="22"/>
                      <c:pt idx="0">
                        <c:v>554</c:v>
                      </c:pt>
                      <c:pt idx="1">
                        <c:v>558</c:v>
                      </c:pt>
                      <c:pt idx="2">
                        <c:v>656</c:v>
                      </c:pt>
                      <c:pt idx="3">
                        <c:v>624</c:v>
                      </c:pt>
                      <c:pt idx="4">
                        <c:v>660</c:v>
                      </c:pt>
                      <c:pt idx="5">
                        <c:v>843</c:v>
                      </c:pt>
                      <c:pt idx="6">
                        <c:v>1029</c:v>
                      </c:pt>
                      <c:pt idx="7">
                        <c:v>1070</c:v>
                      </c:pt>
                      <c:pt idx="8">
                        <c:v>1013</c:v>
                      </c:pt>
                      <c:pt idx="9">
                        <c:v>999</c:v>
                      </c:pt>
                      <c:pt idx="10">
                        <c:v>948</c:v>
                      </c:pt>
                      <c:pt idx="11">
                        <c:v>1026</c:v>
                      </c:pt>
                      <c:pt idx="12">
                        <c:v>1168</c:v>
                      </c:pt>
                      <c:pt idx="13">
                        <c:v>1201</c:v>
                      </c:pt>
                      <c:pt idx="14">
                        <c:v>1194</c:v>
                      </c:pt>
                      <c:pt idx="15">
                        <c:v>1347</c:v>
                      </c:pt>
                      <c:pt idx="16">
                        <c:v>1144</c:v>
                      </c:pt>
                      <c:pt idx="17">
                        <c:v>1222</c:v>
                      </c:pt>
                      <c:pt idx="18">
                        <c:v>878</c:v>
                      </c:pt>
                      <c:pt idx="19">
                        <c:v>970</c:v>
                      </c:pt>
                      <c:pt idx="20">
                        <c:v>1011</c:v>
                      </c:pt>
                      <c:pt idx="21">
                        <c:v>1248</c:v>
                      </c:pt>
                    </c:numCache>
                  </c:numRef>
                </c:val>
                <c:extLst xmlns:c15="http://schemas.microsoft.com/office/drawing/2012/chart">
                  <c:ext xmlns:c16="http://schemas.microsoft.com/office/drawing/2014/chart" uri="{C3380CC4-5D6E-409C-BE32-E72D297353CC}">
                    <c16:uniqueId val="{0000000A-00CB-4EE3-B51D-DE02A3E04AB7}"/>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'2-34'!$A$14</c15:sqref>
                        </c15:formulaRef>
                      </c:ext>
                    </c:extLst>
                    <c:strCache>
                      <c:ptCount val="1"/>
                      <c:pt idx="0">
                        <c:v>Heavy rail</c:v>
                      </c:pt>
                    </c:strCache>
                  </c:strRef>
                </c:tx>
                <c:spPr>
                  <a:gradFill rotWithShape="1">
                    <a:gsLst>
                      <a:gs pos="0">
                        <a:schemeClr val="accent4">
                          <a:lumMod val="80000"/>
                          <a:tint val="100000"/>
                          <a:shade val="100000"/>
                          <a:satMod val="130000"/>
                        </a:schemeClr>
                      </a:gs>
                      <a:gs pos="100000">
                        <a:schemeClr val="accent4">
                          <a:lumMod val="8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'2-34'!$B$14:$AI$14</c15:sqref>
                        </c15:fullRef>
                        <c15:formulaRef>
                          <c15:sqref>'2-34'!$N$14:$AI$14</c15:sqref>
                        </c15:formulaRef>
                      </c:ext>
                    </c:extLst>
                    <c:numCache>
                      <c:formatCode>#,##0</c:formatCode>
                      <c:ptCount val="22"/>
                      <c:pt idx="0">
                        <c:v>4818</c:v>
                      </c:pt>
                      <c:pt idx="1">
                        <c:v>4121</c:v>
                      </c:pt>
                      <c:pt idx="2">
                        <c:v>5067</c:v>
                      </c:pt>
                      <c:pt idx="3">
                        <c:v>3790</c:v>
                      </c:pt>
                      <c:pt idx="4">
                        <c:v>4729</c:v>
                      </c:pt>
                      <c:pt idx="5">
                        <c:v>4981</c:v>
                      </c:pt>
                      <c:pt idx="6">
                        <c:v>4733</c:v>
                      </c:pt>
                      <c:pt idx="7">
                        <c:v>5032</c:v>
                      </c:pt>
                      <c:pt idx="8">
                        <c:v>4876</c:v>
                      </c:pt>
                      <c:pt idx="9">
                        <c:v>4726</c:v>
                      </c:pt>
                      <c:pt idx="10">
                        <c:v>4751</c:v>
                      </c:pt>
                      <c:pt idx="11">
                        <c:v>5017</c:v>
                      </c:pt>
                      <c:pt idx="12">
                        <c:v>5060</c:v>
                      </c:pt>
                      <c:pt idx="13">
                        <c:v>4880</c:v>
                      </c:pt>
                      <c:pt idx="14">
                        <c:v>4732</c:v>
                      </c:pt>
                      <c:pt idx="15">
                        <c:v>4883</c:v>
                      </c:pt>
                      <c:pt idx="16">
                        <c:v>5117</c:v>
                      </c:pt>
                      <c:pt idx="17">
                        <c:v>5313</c:v>
                      </c:pt>
                      <c:pt idx="18">
                        <c:v>3111</c:v>
                      </c:pt>
                      <c:pt idx="19">
                        <c:v>3392</c:v>
                      </c:pt>
                      <c:pt idx="20">
                        <c:v>3787</c:v>
                      </c:pt>
                      <c:pt idx="21">
                        <c:v>4272</c:v>
                      </c:pt>
                    </c:numCache>
                  </c:numRef>
                </c:val>
                <c:extLst xmlns:c15="http://schemas.microsoft.com/office/drawing/2012/chart">
                  <c:ext xmlns:c16="http://schemas.microsoft.com/office/drawing/2014/chart" uri="{C3380CC4-5D6E-409C-BE32-E72D297353CC}">
                    <c16:uniqueId val="{0000000B-00CB-4EE3-B51D-DE02A3E04AB7}"/>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'2-34'!$A$15</c15:sqref>
                        </c15:formulaRef>
                      </c:ext>
                    </c:extLst>
                    <c:strCache>
                      <c:ptCount val="1"/>
                      <c:pt idx="0">
                        <c:v>Demand response</c:v>
                      </c:pt>
                    </c:strCache>
                  </c:strRef>
                </c:tx>
                <c:spPr>
                  <a:gradFill rotWithShape="1">
                    <a:gsLst>
                      <a:gs pos="0">
                        <a:schemeClr val="accent6">
                          <a:lumMod val="80000"/>
                          <a:tint val="100000"/>
                          <a:shade val="100000"/>
                          <a:satMod val="130000"/>
                        </a:schemeClr>
                      </a:gs>
                      <a:gs pos="100000">
                        <a:schemeClr val="accent6">
                          <a:lumMod val="8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'2-34'!$B$15:$AI$15</c15:sqref>
                        </c15:fullRef>
                        <c15:formulaRef>
                          <c15:sqref>'2-34'!$N$15:$AI$15</c15:sqref>
                        </c15:formulaRef>
                      </c:ext>
                    </c:extLst>
                    <c:numCache>
                      <c:formatCode>#,##0</c:formatCode>
                      <c:ptCount val="22"/>
                      <c:pt idx="0">
                        <c:v>1092</c:v>
                      </c:pt>
                      <c:pt idx="1">
                        <c:v>1287</c:v>
                      </c:pt>
                      <c:pt idx="2">
                        <c:v>1046</c:v>
                      </c:pt>
                      <c:pt idx="3">
                        <c:v>1184</c:v>
                      </c:pt>
                      <c:pt idx="4">
                        <c:v>1610</c:v>
                      </c:pt>
                      <c:pt idx="5">
                        <c:v>1839</c:v>
                      </c:pt>
                      <c:pt idx="6">
                        <c:v>1979</c:v>
                      </c:pt>
                      <c:pt idx="7">
                        <c:v>1896</c:v>
                      </c:pt>
                      <c:pt idx="8">
                        <c:v>1649</c:v>
                      </c:pt>
                      <c:pt idx="9">
                        <c:v>1568</c:v>
                      </c:pt>
                      <c:pt idx="10">
                        <c:v>1542</c:v>
                      </c:pt>
                      <c:pt idx="11">
                        <c:v>1659</c:v>
                      </c:pt>
                      <c:pt idx="12">
                        <c:v>1779</c:v>
                      </c:pt>
                      <c:pt idx="13">
                        <c:v>1851</c:v>
                      </c:pt>
                      <c:pt idx="14">
                        <c:v>2136</c:v>
                      </c:pt>
                      <c:pt idx="15">
                        <c:v>1887</c:v>
                      </c:pt>
                      <c:pt idx="16">
                        <c:v>1842</c:v>
                      </c:pt>
                      <c:pt idx="17">
                        <c:v>1925</c:v>
                      </c:pt>
                      <c:pt idx="18">
                        <c:v>1049</c:v>
                      </c:pt>
                      <c:pt idx="19">
                        <c:v>1147</c:v>
                      </c:pt>
                      <c:pt idx="20">
                        <c:v>1419</c:v>
                      </c:pt>
                      <c:pt idx="21">
                        <c:v>1723</c:v>
                      </c:pt>
                    </c:numCache>
                  </c:numRef>
                </c:val>
                <c:extLst xmlns:c15="http://schemas.microsoft.com/office/drawing/2012/chart">
                  <c:ext xmlns:c16="http://schemas.microsoft.com/office/drawing/2014/chart" uri="{C3380CC4-5D6E-409C-BE32-E72D297353CC}">
                    <c16:uniqueId val="{0000000C-00CB-4EE3-B51D-DE02A3E04AB7}"/>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'2-34'!$A$16</c15:sqref>
                        </c15:formulaRef>
                      </c:ext>
                    </c:extLst>
                    <c:strCache>
                      <c:ptCount val="1"/>
                      <c:pt idx="0">
                        <c:v>Van pool</c:v>
                      </c:pt>
                    </c:strCache>
                  </c:strRef>
                </c:tx>
                <c:spPr>
                  <a:gradFill rotWithShape="1">
                    <a:gsLst>
                      <a:gs pos="0">
                        <a:schemeClr val="accent2">
                          <a:lumMod val="60000"/>
                          <a:lumOff val="40000"/>
                          <a:tint val="100000"/>
                          <a:shade val="100000"/>
                          <a:satMod val="130000"/>
                        </a:schemeClr>
                      </a:gs>
                      <a:gs pos="100000">
                        <a:schemeClr val="accent2">
                          <a:lumMod val="60000"/>
                          <a:lumOff val="4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'2-34'!$B$16:$AI$16</c15:sqref>
                        </c15:fullRef>
                        <c15:formulaRef>
                          <c15:sqref>'2-34'!$N$16:$AI$16</c15:sqref>
                        </c15:formulaRef>
                      </c:ext>
                    </c:extLst>
                    <c:numCache>
                      <c:formatCode>#,##0</c:formatCode>
                      <c:ptCount val="22"/>
                      <c:pt idx="0">
                        <c:v>43</c:v>
                      </c:pt>
                      <c:pt idx="1">
                        <c:v>19</c:v>
                      </c:pt>
                      <c:pt idx="2">
                        <c:v>46</c:v>
                      </c:pt>
                      <c:pt idx="3">
                        <c:v>37</c:v>
                      </c:pt>
                      <c:pt idx="4">
                        <c:v>58</c:v>
                      </c:pt>
                      <c:pt idx="5">
                        <c:v>40</c:v>
                      </c:pt>
                      <c:pt idx="6">
                        <c:v>23</c:v>
                      </c:pt>
                      <c:pt idx="7">
                        <c:v>69</c:v>
                      </c:pt>
                      <c:pt idx="8">
                        <c:v>39</c:v>
                      </c:pt>
                      <c:pt idx="9">
                        <c:v>21</c:v>
                      </c:pt>
                      <c:pt idx="10">
                        <c:v>31</c:v>
                      </c:pt>
                      <c:pt idx="11">
                        <c:v>62</c:v>
                      </c:pt>
                      <c:pt idx="12">
                        <c:v>20</c:v>
                      </c:pt>
                      <c:pt idx="13">
                        <c:v>36</c:v>
                      </c:pt>
                      <c:pt idx="14">
                        <c:v>48</c:v>
                      </c:pt>
                      <c:pt idx="15">
                        <c:v>25</c:v>
                      </c:pt>
                      <c:pt idx="16">
                        <c:v>30</c:v>
                      </c:pt>
                      <c:pt idx="17">
                        <c:v>17</c:v>
                      </c:pt>
                      <c:pt idx="18">
                        <c:v>14</c:v>
                      </c:pt>
                      <c:pt idx="19">
                        <c:v>17</c:v>
                      </c:pt>
                      <c:pt idx="20">
                        <c:v>27</c:v>
                      </c:pt>
                      <c:pt idx="21">
                        <c:v>18</c:v>
                      </c:pt>
                    </c:numCache>
                  </c:numRef>
                </c:val>
                <c:extLst xmlns:c15="http://schemas.microsoft.com/office/drawing/2012/chart">
                  <c:ext xmlns:c16="http://schemas.microsoft.com/office/drawing/2014/chart" uri="{C3380CC4-5D6E-409C-BE32-E72D297353CC}">
                    <c16:uniqueId val="{0000000D-00CB-4EE3-B51D-DE02A3E04AB7}"/>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'2-34'!$A$17</c15:sqref>
                        </c15:formulaRef>
                      </c:ext>
                    </c:extLst>
                    <c:strCache>
                      <c:ptCount val="1"/>
                      <c:pt idx="0">
                        <c:v>Automated guidewaye</c:v>
                      </c:pt>
                    </c:strCache>
                  </c:strRef>
                </c:tx>
                <c:spPr>
                  <a:gradFill rotWithShape="1">
                    <a:gsLst>
                      <a:gs pos="0">
                        <a:schemeClr val="accent4">
                          <a:lumMod val="60000"/>
                          <a:lumOff val="40000"/>
                          <a:tint val="100000"/>
                          <a:shade val="100000"/>
                          <a:satMod val="130000"/>
                        </a:schemeClr>
                      </a:gs>
                      <a:gs pos="100000">
                        <a:schemeClr val="accent4">
                          <a:lumMod val="60000"/>
                          <a:lumOff val="4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'2-34'!$B$17:$AI$17</c15:sqref>
                        </c15:fullRef>
                        <c15:formulaRef>
                          <c15:sqref>'2-34'!$N$17:$AI$17</c15:sqref>
                        </c15:formulaRef>
                      </c:ext>
                    </c:extLst>
                    <c:numCache>
                      <c:formatCode>#,##0</c:formatCode>
                      <c:ptCount val="22"/>
                      <c:pt idx="0">
                        <c:v>28</c:v>
                      </c:pt>
                      <c:pt idx="1">
                        <c:v>29</c:v>
                      </c:pt>
                      <c:pt idx="2">
                        <c:v>24</c:v>
                      </c:pt>
                      <c:pt idx="3">
                        <c:v>7</c:v>
                      </c:pt>
                      <c:pt idx="4">
                        <c:v>19</c:v>
                      </c:pt>
                      <c:pt idx="5">
                        <c:v>11</c:v>
                      </c:pt>
                      <c:pt idx="6">
                        <c:v>22</c:v>
                      </c:pt>
                      <c:pt idx="7">
                        <c:v>37</c:v>
                      </c:pt>
                      <c:pt idx="8">
                        <c:v>89</c:v>
                      </c:pt>
                      <c:pt idx="9">
                        <c:v>116</c:v>
                      </c:pt>
                      <c:pt idx="10">
                        <c:v>83</c:v>
                      </c:pt>
                      <c:pt idx="11">
                        <c:v>89</c:v>
                      </c:pt>
                      <c:pt idx="12">
                        <c:v>70</c:v>
                      </c:pt>
                      <c:pt idx="13">
                        <c:v>82</c:v>
                      </c:pt>
                      <c:pt idx="14">
                        <c:v>82</c:v>
                      </c:pt>
                      <c:pt idx="15">
                        <c:v>80</c:v>
                      </c:pt>
                      <c:pt idx="16">
                        <c:v>95</c:v>
                      </c:pt>
                      <c:pt idx="17">
                        <c:v>95</c:v>
                      </c:pt>
                      <c:pt idx="18">
                        <c:v>106</c:v>
                      </c:pt>
                      <c:pt idx="19">
                        <c:v>111</c:v>
                      </c:pt>
                      <c:pt idx="20">
                        <c:v>123</c:v>
                      </c:pt>
                      <c:pt idx="21">
                        <c:v>99</c:v>
                      </c:pt>
                    </c:numCache>
                  </c:numRef>
                </c:val>
                <c:extLst xmlns:c15="http://schemas.microsoft.com/office/drawing/2012/chart">
                  <c:ext xmlns:c16="http://schemas.microsoft.com/office/drawing/2014/chart" uri="{C3380CC4-5D6E-409C-BE32-E72D297353CC}">
                    <c16:uniqueId val="{0000000E-00CB-4EE3-B51D-DE02A3E04AB7}"/>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'2-34'!$A$20</c15:sqref>
                        </c15:formulaRef>
                      </c:ext>
                    </c:extLst>
                    <c:strCache>
                      <c:ptCount val="1"/>
                      <c:pt idx="0">
                        <c:v>Motor busc</c:v>
                      </c:pt>
                    </c:strCache>
                  </c:strRef>
                </c:tx>
                <c:spPr>
                  <a:gradFill rotWithShape="1">
                    <a:gsLst>
                      <a:gs pos="0">
                        <a:schemeClr val="accent2">
                          <a:lumMod val="50000"/>
                          <a:tint val="100000"/>
                          <a:shade val="100000"/>
                          <a:satMod val="130000"/>
                        </a:schemeClr>
                      </a:gs>
                      <a:gs pos="100000">
                        <a:schemeClr val="accent2">
                          <a:lumMod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'2-34'!$B$20:$AI$20</c15:sqref>
                        </c15:fullRef>
                        <c15:formulaRef>
                          <c15:sqref>'2-34'!$N$20:$AI$20</c15:sqref>
                        </c15:formulaRef>
                      </c:ext>
                    </c:extLst>
                    <c:numCache>
                      <c:formatCode>#,##0</c:formatCode>
                      <c:ptCount val="22"/>
                      <c:pt idx="0">
                        <c:v>14232</c:v>
                      </c:pt>
                      <c:pt idx="1">
                        <c:v>12033</c:v>
                      </c:pt>
                      <c:pt idx="2">
                        <c:v>12666</c:v>
                      </c:pt>
                      <c:pt idx="3">
                        <c:v>12861</c:v>
                      </c:pt>
                      <c:pt idx="4">
                        <c:v>14324</c:v>
                      </c:pt>
                      <c:pt idx="5">
                        <c:v>13791</c:v>
                      </c:pt>
                      <c:pt idx="6">
                        <c:v>11950</c:v>
                      </c:pt>
                      <c:pt idx="7">
                        <c:v>12727</c:v>
                      </c:pt>
                      <c:pt idx="8">
                        <c:v>11788</c:v>
                      </c:pt>
                      <c:pt idx="9">
                        <c:v>9934</c:v>
                      </c:pt>
                      <c:pt idx="10">
                        <c:v>10018</c:v>
                      </c:pt>
                      <c:pt idx="11">
                        <c:v>10638</c:v>
                      </c:pt>
                      <c:pt idx="12">
                        <c:v>11050</c:v>
                      </c:pt>
                      <c:pt idx="13">
                        <c:v>12516</c:v>
                      </c:pt>
                      <c:pt idx="14">
                        <c:v>12734</c:v>
                      </c:pt>
                      <c:pt idx="15">
                        <c:v>12412</c:v>
                      </c:pt>
                      <c:pt idx="16">
                        <c:v>12595</c:v>
                      </c:pt>
                      <c:pt idx="17">
                        <c:v>12946</c:v>
                      </c:pt>
                      <c:pt idx="18">
                        <c:v>9783</c:v>
                      </c:pt>
                      <c:pt idx="19">
                        <c:v>10665</c:v>
                      </c:pt>
                      <c:pt idx="20">
                        <c:v>11702</c:v>
                      </c:pt>
                      <c:pt idx="21">
                        <c:v>12608</c:v>
                      </c:pt>
                    </c:numCache>
                  </c:numRef>
                </c:val>
                <c:extLst xmlns:c15="http://schemas.microsoft.com/office/drawing/2012/chart">
                  <c:ext xmlns:c16="http://schemas.microsoft.com/office/drawing/2014/chart" uri="{C3380CC4-5D6E-409C-BE32-E72D297353CC}">
                    <c16:uniqueId val="{0000000F-00CB-4EE3-B51D-DE02A3E04AB7}"/>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'2-34'!$A$21</c15:sqref>
                        </c15:formulaRef>
                      </c:ext>
                    </c:extLst>
                    <c:strCache>
                      <c:ptCount val="1"/>
                      <c:pt idx="0">
                        <c:v>Light raild</c:v>
                      </c:pt>
                    </c:strCache>
                  </c:strRef>
                </c:tx>
                <c:spPr>
                  <a:gradFill rotWithShape="1">
                    <a:gsLst>
                      <a:gs pos="0">
                        <a:schemeClr val="accent4">
                          <a:lumMod val="50000"/>
                          <a:tint val="100000"/>
                          <a:shade val="100000"/>
                          <a:satMod val="130000"/>
                        </a:schemeClr>
                      </a:gs>
                      <a:gs pos="100000">
                        <a:schemeClr val="accent4">
                          <a:lumMod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'2-34'!$B$21:$AI$21</c15:sqref>
                        </c15:fullRef>
                        <c15:formulaRef>
                          <c15:sqref>'2-34'!$N$21:$AI$21</c15:sqref>
                        </c15:formulaRef>
                      </c:ext>
                    </c:extLst>
                    <c:numCache>
                      <c:formatCode>#,##0</c:formatCode>
                      <c:ptCount val="22"/>
                      <c:pt idx="0">
                        <c:v>1058</c:v>
                      </c:pt>
                      <c:pt idx="1">
                        <c:v>986</c:v>
                      </c:pt>
                      <c:pt idx="2">
                        <c:v>938</c:v>
                      </c:pt>
                      <c:pt idx="3">
                        <c:v>1124</c:v>
                      </c:pt>
                      <c:pt idx="4">
                        <c:v>1132</c:v>
                      </c:pt>
                      <c:pt idx="5">
                        <c:v>1183</c:v>
                      </c:pt>
                      <c:pt idx="6">
                        <c:v>1011</c:v>
                      </c:pt>
                      <c:pt idx="7">
                        <c:v>1005</c:v>
                      </c:pt>
                      <c:pt idx="8">
                        <c:v>871</c:v>
                      </c:pt>
                      <c:pt idx="9">
                        <c:v>934</c:v>
                      </c:pt>
                      <c:pt idx="10">
                        <c:v>915</c:v>
                      </c:pt>
                      <c:pt idx="11">
                        <c:v>1033</c:v>
                      </c:pt>
                      <c:pt idx="12">
                        <c:v>1121</c:v>
                      </c:pt>
                      <c:pt idx="13">
                        <c:v>1792</c:v>
                      </c:pt>
                      <c:pt idx="14">
                        <c:v>1935</c:v>
                      </c:pt>
                      <c:pt idx="15">
                        <c:v>1647</c:v>
                      </c:pt>
                      <c:pt idx="16">
                        <c:v>1528</c:v>
                      </c:pt>
                      <c:pt idx="17">
                        <c:v>1545</c:v>
                      </c:pt>
                      <c:pt idx="18">
                        <c:v>1224</c:v>
                      </c:pt>
                      <c:pt idx="19">
                        <c:v>1342</c:v>
                      </c:pt>
                      <c:pt idx="20">
                        <c:v>1572</c:v>
                      </c:pt>
                      <c:pt idx="21">
                        <c:v>1890</c:v>
                      </c:pt>
                    </c:numCache>
                  </c:numRef>
                </c:val>
                <c:extLst xmlns:c15="http://schemas.microsoft.com/office/drawing/2012/chart">
                  <c:ext xmlns:c16="http://schemas.microsoft.com/office/drawing/2014/chart" uri="{C3380CC4-5D6E-409C-BE32-E72D297353CC}">
                    <c16:uniqueId val="{00000010-00CB-4EE3-B51D-DE02A3E04AB7}"/>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'2-34'!$A$22</c15:sqref>
                        </c15:formulaRef>
                      </c:ext>
                    </c:extLst>
                    <c:strCache>
                      <c:ptCount val="1"/>
                      <c:pt idx="0">
                        <c:v>Heavy rail</c:v>
                      </c:pt>
                    </c:strCache>
                  </c:strRef>
                </c:tx>
                <c:spPr>
                  <a:gradFill rotWithShape="1">
                    <a:gsLst>
                      <a:gs pos="0">
                        <a:schemeClr val="accent6">
                          <a:lumMod val="50000"/>
                          <a:tint val="100000"/>
                          <a:shade val="100000"/>
                          <a:satMod val="130000"/>
                        </a:schemeClr>
                      </a:gs>
                      <a:gs pos="100000">
                        <a:schemeClr val="accent6">
                          <a:lumMod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'2-34'!$B$22:$AI$22</c15:sqref>
                        </c15:fullRef>
                        <c15:formulaRef>
                          <c15:sqref>'2-34'!$N$22:$AI$22</c15:sqref>
                        </c15:formulaRef>
                      </c:ext>
                    </c:extLst>
                    <c:numCache>
                      <c:formatCode>#,##0</c:formatCode>
                      <c:ptCount val="22"/>
                      <c:pt idx="0">
                        <c:v>6786</c:v>
                      </c:pt>
                      <c:pt idx="1">
                        <c:v>5371</c:v>
                      </c:pt>
                      <c:pt idx="2">
                        <c:v>6154</c:v>
                      </c:pt>
                      <c:pt idx="3">
                        <c:v>5567</c:v>
                      </c:pt>
                      <c:pt idx="4">
                        <c:v>6167</c:v>
                      </c:pt>
                      <c:pt idx="5">
                        <c:v>6865</c:v>
                      </c:pt>
                      <c:pt idx="6">
                        <c:v>6347</c:v>
                      </c:pt>
                      <c:pt idx="7">
                        <c:v>6341</c:v>
                      </c:pt>
                      <c:pt idx="8">
                        <c:v>6196</c:v>
                      </c:pt>
                      <c:pt idx="9">
                        <c:v>6055</c:v>
                      </c:pt>
                      <c:pt idx="10">
                        <c:v>5848</c:v>
                      </c:pt>
                      <c:pt idx="11">
                        <c:v>6115</c:v>
                      </c:pt>
                      <c:pt idx="12">
                        <c:v>6172</c:v>
                      </c:pt>
                      <c:pt idx="13">
                        <c:v>6241</c:v>
                      </c:pt>
                      <c:pt idx="14">
                        <c:v>6235</c:v>
                      </c:pt>
                      <c:pt idx="15">
                        <c:v>6326</c:v>
                      </c:pt>
                      <c:pt idx="16">
                        <c:v>6523</c:v>
                      </c:pt>
                      <c:pt idx="17">
                        <c:v>6561</c:v>
                      </c:pt>
                      <c:pt idx="18">
                        <c:v>4574</c:v>
                      </c:pt>
                      <c:pt idx="19">
                        <c:v>5054</c:v>
                      </c:pt>
                      <c:pt idx="20">
                        <c:v>5709</c:v>
                      </c:pt>
                      <c:pt idx="21">
                        <c:v>5800</c:v>
                      </c:pt>
                    </c:numCache>
                  </c:numRef>
                </c:val>
                <c:extLst xmlns:c15="http://schemas.microsoft.com/office/drawing/2012/chart">
                  <c:ext xmlns:c16="http://schemas.microsoft.com/office/drawing/2014/chart" uri="{C3380CC4-5D6E-409C-BE32-E72D297353CC}">
                    <c16:uniqueId val="{00000011-00CB-4EE3-B51D-DE02A3E04AB7}"/>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'2-34'!$A$23</c15:sqref>
                        </c15:formulaRef>
                      </c:ext>
                    </c:extLst>
                    <c:strCache>
                      <c:ptCount val="1"/>
                      <c:pt idx="0">
                        <c:v>Demand response</c:v>
                      </c:pt>
                    </c:strCache>
                  </c:strRef>
                </c:tx>
                <c:spPr>
                  <a:gradFill rotWithShape="1">
                    <a:gsLst>
                      <a:gs pos="0">
                        <a:schemeClr val="accent2">
                          <a:lumMod val="70000"/>
                          <a:lumOff val="30000"/>
                          <a:tint val="100000"/>
                          <a:shade val="100000"/>
                          <a:satMod val="130000"/>
                        </a:schemeClr>
                      </a:gs>
                      <a:gs pos="100000">
                        <a:schemeClr val="accent2">
                          <a:lumMod val="70000"/>
                          <a:lumOff val="3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'2-34'!$B$23:$AI$23</c15:sqref>
                        </c15:fullRef>
                        <c15:formulaRef>
                          <c15:sqref>'2-34'!$N$23:$AI$23</c15:sqref>
                        </c15:formulaRef>
                      </c:ext>
                    </c:extLst>
                    <c:numCache>
                      <c:formatCode>#,##0</c:formatCode>
                      <c:ptCount val="22"/>
                      <c:pt idx="0">
                        <c:v>2227</c:v>
                      </c:pt>
                      <c:pt idx="1">
                        <c:v>2179</c:v>
                      </c:pt>
                      <c:pt idx="2">
                        <c:v>2057</c:v>
                      </c:pt>
                      <c:pt idx="3">
                        <c:v>2412</c:v>
                      </c:pt>
                      <c:pt idx="4">
                        <c:v>2826</c:v>
                      </c:pt>
                      <c:pt idx="5">
                        <c:v>3143</c:v>
                      </c:pt>
                      <c:pt idx="6">
                        <c:v>1724</c:v>
                      </c:pt>
                      <c:pt idx="7">
                        <c:v>1716</c:v>
                      </c:pt>
                      <c:pt idx="8">
                        <c:v>1444</c:v>
                      </c:pt>
                      <c:pt idx="9">
                        <c:v>1355</c:v>
                      </c:pt>
                      <c:pt idx="10">
                        <c:v>1288</c:v>
                      </c:pt>
                      <c:pt idx="11">
                        <c:v>1398</c:v>
                      </c:pt>
                      <c:pt idx="12">
                        <c:v>1474</c:v>
                      </c:pt>
                      <c:pt idx="13">
                        <c:v>1794</c:v>
                      </c:pt>
                      <c:pt idx="14">
                        <c:v>2022</c:v>
                      </c:pt>
                      <c:pt idx="15">
                        <c:v>1896</c:v>
                      </c:pt>
                      <c:pt idx="16">
                        <c:v>1901</c:v>
                      </c:pt>
                      <c:pt idx="17">
                        <c:v>1980</c:v>
                      </c:pt>
                      <c:pt idx="18">
                        <c:v>1178</c:v>
                      </c:pt>
                      <c:pt idx="19">
                        <c:v>1252</c:v>
                      </c:pt>
                      <c:pt idx="20">
                        <c:v>1565</c:v>
                      </c:pt>
                      <c:pt idx="21">
                        <c:v>1857</c:v>
                      </c:pt>
                    </c:numCache>
                  </c:numRef>
                </c:val>
                <c:extLst xmlns:c15="http://schemas.microsoft.com/office/drawing/2012/chart">
                  <c:ext xmlns:c16="http://schemas.microsoft.com/office/drawing/2014/chart" uri="{C3380CC4-5D6E-409C-BE32-E72D297353CC}">
                    <c16:uniqueId val="{00000012-00CB-4EE3-B51D-DE02A3E04AB7}"/>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'2-34'!$A$24</c15:sqref>
                        </c15:formulaRef>
                      </c:ext>
                    </c:extLst>
                    <c:strCache>
                      <c:ptCount val="1"/>
                      <c:pt idx="0">
                        <c:v>Van pool</c:v>
                      </c:pt>
                    </c:strCache>
                  </c:strRef>
                </c:tx>
                <c:spPr>
                  <a:gradFill rotWithShape="1">
                    <a:gsLst>
                      <a:gs pos="0">
                        <a:schemeClr val="accent4">
                          <a:lumMod val="70000"/>
                          <a:lumOff val="30000"/>
                          <a:tint val="100000"/>
                          <a:shade val="100000"/>
                          <a:satMod val="130000"/>
                        </a:schemeClr>
                      </a:gs>
                      <a:gs pos="100000">
                        <a:schemeClr val="accent4">
                          <a:lumMod val="70000"/>
                          <a:lumOff val="3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'2-34'!$B$24:$AI$24</c15:sqref>
                        </c15:fullRef>
                        <c15:formulaRef>
                          <c15:sqref>'2-34'!$N$24:$AI$24</c15:sqref>
                        </c15:formulaRef>
                      </c:ext>
                    </c:extLst>
                    <c:numCache>
                      <c:formatCode>#,##0</c:formatCode>
                      <c:ptCount val="22"/>
                      <c:pt idx="0">
                        <c:v>33</c:v>
                      </c:pt>
                      <c:pt idx="1">
                        <c:v>13</c:v>
                      </c:pt>
                      <c:pt idx="2">
                        <c:v>34</c:v>
                      </c:pt>
                      <c:pt idx="3">
                        <c:v>124</c:v>
                      </c:pt>
                      <c:pt idx="4">
                        <c:v>37</c:v>
                      </c:pt>
                      <c:pt idx="5">
                        <c:v>46</c:v>
                      </c:pt>
                      <c:pt idx="6">
                        <c:v>12</c:v>
                      </c:pt>
                      <c:pt idx="7">
                        <c:v>25</c:v>
                      </c:pt>
                      <c:pt idx="8">
                        <c:v>14</c:v>
                      </c:pt>
                      <c:pt idx="9">
                        <c:v>13</c:v>
                      </c:pt>
                      <c:pt idx="10">
                        <c:v>17</c:v>
                      </c:pt>
                      <c:pt idx="11">
                        <c:v>26</c:v>
                      </c:pt>
                      <c:pt idx="12">
                        <c:v>11</c:v>
                      </c:pt>
                      <c:pt idx="13">
                        <c:v>56</c:v>
                      </c:pt>
                      <c:pt idx="14">
                        <c:v>68</c:v>
                      </c:pt>
                      <c:pt idx="15">
                        <c:v>53</c:v>
                      </c:pt>
                      <c:pt idx="16">
                        <c:v>52</c:v>
                      </c:pt>
                      <c:pt idx="17">
                        <c:v>36</c:v>
                      </c:pt>
                      <c:pt idx="18">
                        <c:v>40</c:v>
                      </c:pt>
                      <c:pt idx="19">
                        <c:v>65</c:v>
                      </c:pt>
                      <c:pt idx="20">
                        <c:v>75</c:v>
                      </c:pt>
                      <c:pt idx="21">
                        <c:v>55</c:v>
                      </c:pt>
                    </c:numCache>
                  </c:numRef>
                </c:val>
                <c:extLst xmlns:c15="http://schemas.microsoft.com/office/drawing/2012/chart">
                  <c:ext xmlns:c16="http://schemas.microsoft.com/office/drawing/2014/chart" uri="{C3380CC4-5D6E-409C-BE32-E72D297353CC}">
                    <c16:uniqueId val="{00000013-00CB-4EE3-B51D-DE02A3E04AB7}"/>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'2-34'!$A$25</c15:sqref>
                        </c15:formulaRef>
                      </c:ext>
                    </c:extLst>
                    <c:strCache>
                      <c:ptCount val="1"/>
                      <c:pt idx="0">
                        <c:v>Automated guidewaye</c:v>
                      </c:pt>
                    </c:strCache>
                  </c:strRef>
                </c:tx>
                <c:spPr>
                  <a:gradFill rotWithShape="1">
                    <a:gsLst>
                      <a:gs pos="0">
                        <a:schemeClr val="accent6">
                          <a:lumMod val="70000"/>
                          <a:lumOff val="30000"/>
                          <a:tint val="100000"/>
                          <a:shade val="100000"/>
                          <a:satMod val="130000"/>
                        </a:schemeClr>
                      </a:gs>
                      <a:gs pos="100000">
                        <a:schemeClr val="accent6">
                          <a:lumMod val="70000"/>
                          <a:lumOff val="3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'2-34'!$B$25:$AI$25</c15:sqref>
                        </c15:fullRef>
                        <c15:formulaRef>
                          <c15:sqref>'2-34'!$N$25:$AI$25</c15:sqref>
                        </c15:formulaRef>
                      </c:ext>
                    </c:extLst>
                    <c:numCache>
                      <c:formatCode>#,##0</c:formatCode>
                      <c:ptCount val="22"/>
                      <c:pt idx="0">
                        <c:v>23</c:v>
                      </c:pt>
                      <c:pt idx="1">
                        <c:v>33</c:v>
                      </c:pt>
                      <c:pt idx="2">
                        <c:v>21</c:v>
                      </c:pt>
                      <c:pt idx="3">
                        <c:v>10</c:v>
                      </c:pt>
                      <c:pt idx="4">
                        <c:v>12</c:v>
                      </c:pt>
                      <c:pt idx="5">
                        <c:v>21</c:v>
                      </c:pt>
                      <c:pt idx="6">
                        <c:v>30</c:v>
                      </c:pt>
                      <c:pt idx="7">
                        <c:v>40</c:v>
                      </c:pt>
                      <c:pt idx="8">
                        <c:v>81</c:v>
                      </c:pt>
                      <c:pt idx="9">
                        <c:v>121</c:v>
                      </c:pt>
                      <c:pt idx="10">
                        <c:v>85</c:v>
                      </c:pt>
                      <c:pt idx="11">
                        <c:v>96</c:v>
                      </c:pt>
                      <c:pt idx="12">
                        <c:v>73</c:v>
                      </c:pt>
                      <c:pt idx="13">
                        <c:v>84</c:v>
                      </c:pt>
                      <c:pt idx="14">
                        <c:v>91</c:v>
                      </c:pt>
                      <c:pt idx="15">
                        <c:v>86</c:v>
                      </c:pt>
                      <c:pt idx="16">
                        <c:v>101</c:v>
                      </c:pt>
                      <c:pt idx="17">
                        <c:v>114</c:v>
                      </c:pt>
                      <c:pt idx="18">
                        <c:v>118</c:v>
                      </c:pt>
                      <c:pt idx="19">
                        <c:v>119</c:v>
                      </c:pt>
                      <c:pt idx="20">
                        <c:v>137</c:v>
                      </c:pt>
                      <c:pt idx="21">
                        <c:v>101</c:v>
                      </c:pt>
                    </c:numCache>
                  </c:numRef>
                </c:val>
                <c:extLst xmlns:c15="http://schemas.microsoft.com/office/drawing/2012/chart">
                  <c:ext xmlns:c16="http://schemas.microsoft.com/office/drawing/2014/chart" uri="{C3380CC4-5D6E-409C-BE32-E72D297353CC}">
                    <c16:uniqueId val="{00000014-00CB-4EE3-B51D-DE02A3E04AB7}"/>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'2-34'!$A$27</c15:sqref>
                        </c15:formulaRef>
                      </c:ext>
                    </c:extLst>
                    <c:strCache>
                      <c:ptCount val="1"/>
                      <c:pt idx="0">
                        <c:v>Unlinked passenger trips (millions)h, total</c:v>
                      </c:pt>
                    </c:strCache>
                  </c:strRef>
                </c:tx>
                <c:spPr>
                  <a:gradFill rotWithShape="1">
                    <a:gsLst>
                      <a:gs pos="0">
                        <a:schemeClr val="accent2">
                          <a:lumMod val="70000"/>
                          <a:tint val="100000"/>
                          <a:shade val="100000"/>
                          <a:satMod val="130000"/>
                        </a:schemeClr>
                      </a:gs>
                      <a:gs pos="100000">
                        <a:schemeClr val="accent2">
                          <a:lumMod val="7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'2-34'!$B$27:$AI$27</c15:sqref>
                        </c15:fullRef>
                        <c15:formulaRef>
                          <c15:sqref>'2-34'!$N$27:$AI$27</c15:sqref>
                        </c15:formulaRef>
                      </c:ext>
                    </c:extLst>
                    <c:numCache>
                      <c:formatCode>#,##0</c:formatCode>
                      <c:ptCount val="22"/>
                      <c:pt idx="0">
                        <c:v>8559.9079220000003</c:v>
                      </c:pt>
                      <c:pt idx="1">
                        <c:v>8403.2677579999981</c:v>
                      </c:pt>
                      <c:pt idx="2">
                        <c:v>8780.3984679999994</c:v>
                      </c:pt>
                      <c:pt idx="3">
                        <c:v>8999.5280359999997</c:v>
                      </c:pt>
                      <c:pt idx="4">
                        <c:v>9215.501268</c:v>
                      </c:pt>
                      <c:pt idx="5">
                        <c:v>9386.234719</c:v>
                      </c:pt>
                      <c:pt idx="6">
                        <c:v>9779.4349290000009</c:v>
                      </c:pt>
                      <c:pt idx="7">
                        <c:v>9428.6753319999989</c:v>
                      </c:pt>
                      <c:pt idx="8">
                        <c:v>9418.8885759999994</c:v>
                      </c:pt>
                      <c:pt idx="9">
                        <c:v>9611.8224379999992</c:v>
                      </c:pt>
                      <c:pt idx="10">
                        <c:v>9761.0323659999995</c:v>
                      </c:pt>
                      <c:pt idx="11">
                        <c:v>9836.2535289999996</c:v>
                      </c:pt>
                      <c:pt idx="12">
                        <c:v>9931.5657479999973</c:v>
                      </c:pt>
                      <c:pt idx="13">
                        <c:v>9682.6057480000018</c:v>
                      </c:pt>
                      <c:pt idx="14">
                        <c:v>9467.8366400000014</c:v>
                      </c:pt>
                      <c:pt idx="15">
                        <c:v>9227.8824700000005</c:v>
                      </c:pt>
                      <c:pt idx="16">
                        <c:v>9066.6116960000018</c:v>
                      </c:pt>
                      <c:pt idx="17">
                        <c:v>9096.1838339999995</c:v>
                      </c:pt>
                      <c:pt idx="18">
                        <c:v>4312.9996369999999</c:v>
                      </c:pt>
                      <c:pt idx="19">
                        <c:v>4477.4938199999988</c:v>
                      </c:pt>
                      <c:pt idx="20" formatCode="\(\R\)\ #,##0">
                        <c:v>5730.5843489999997</c:v>
                      </c:pt>
                      <c:pt idx="21">
                        <c:v>6589.5812780000006</c:v>
                      </c:pt>
                    </c:numCache>
                  </c:numRef>
                </c:val>
                <c:extLst xmlns:c15="http://schemas.microsoft.com/office/drawing/2012/chart">
                  <c:ext xmlns:c16="http://schemas.microsoft.com/office/drawing/2014/chart" uri="{C3380CC4-5D6E-409C-BE32-E72D297353CC}">
                    <c16:uniqueId val="{00000015-00CB-4EE3-B51D-DE02A3E04AB7}"/>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'2-34'!$A$28</c15:sqref>
                        </c15:formulaRef>
                      </c:ext>
                    </c:extLst>
                    <c:strCache>
                      <c:ptCount val="1"/>
                      <c:pt idx="0">
                        <c:v>Motor busc</c:v>
                      </c:pt>
                    </c:strCache>
                  </c:strRef>
                </c:tx>
                <c:spPr>
                  <a:gradFill rotWithShape="1">
                    <a:gsLst>
                      <a:gs pos="0">
                        <a:schemeClr val="accent4">
                          <a:lumMod val="70000"/>
                          <a:tint val="100000"/>
                          <a:shade val="100000"/>
                          <a:satMod val="130000"/>
                        </a:schemeClr>
                      </a:gs>
                      <a:gs pos="100000">
                        <a:schemeClr val="accent4">
                          <a:lumMod val="7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'2-34'!$B$28:$AI$28</c15:sqref>
                        </c15:fullRef>
                        <c15:formulaRef>
                          <c15:sqref>'2-34'!$N$28:$AI$28</c15:sqref>
                        </c15:formulaRef>
                      </c:ext>
                    </c:extLst>
                    <c:numCache>
                      <c:formatCode>#,##0</c:formatCode>
                      <c:ptCount val="22"/>
                      <c:pt idx="0">
                        <c:v>5075.0526890000001</c:v>
                      </c:pt>
                      <c:pt idx="1">
                        <c:v>4980.8196619999999</c:v>
                      </c:pt>
                      <c:pt idx="2">
                        <c:v>5135.0502960000003</c:v>
                      </c:pt>
                      <c:pt idx="3">
                        <c:v>5273.8491960000001</c:v>
                      </c:pt>
                      <c:pt idx="4">
                        <c:v>5336.7028019999998</c:v>
                      </c:pt>
                      <c:pt idx="5">
                        <c:v>5333.1936720000003</c:v>
                      </c:pt>
                      <c:pt idx="6">
                        <c:v>5581.6591689999996</c:v>
                      </c:pt>
                      <c:pt idx="7">
                        <c:v>5329.3854659999997</c:v>
                      </c:pt>
                      <c:pt idx="8">
                        <c:v>5215.5599650000004</c:v>
                      </c:pt>
                      <c:pt idx="9">
                        <c:v>5279.6959829999996</c:v>
                      </c:pt>
                      <c:pt idx="10">
                        <c:v>5332.1082960000003</c:v>
                      </c:pt>
                      <c:pt idx="11">
                        <c:v>5304.0728650000001</c:v>
                      </c:pt>
                      <c:pt idx="12">
                        <c:v>5256.1202709999998</c:v>
                      </c:pt>
                      <c:pt idx="13">
                        <c:v>5114.5195359999998</c:v>
                      </c:pt>
                      <c:pt idx="14">
                        <c:v>4914.5956180000003</c:v>
                      </c:pt>
                      <c:pt idx="15">
                        <c:v>4696.1573740000003</c:v>
                      </c:pt>
                      <c:pt idx="16">
                        <c:v>4632.8429150000002</c:v>
                      </c:pt>
                      <c:pt idx="17">
                        <c:v>4594.5202079999999</c:v>
                      </c:pt>
                      <c:pt idx="18">
                        <c:v>2498.6212620000001</c:v>
                      </c:pt>
                      <c:pt idx="19">
                        <c:v>2465.579655</c:v>
                      </c:pt>
                      <c:pt idx="20">
                        <c:v>2982.4901850000001</c:v>
                      </c:pt>
                      <c:pt idx="21">
                        <c:v>3463.5377429999999</c:v>
                      </c:pt>
                    </c:numCache>
                  </c:numRef>
                </c:val>
                <c:extLst xmlns:c15="http://schemas.microsoft.com/office/drawing/2012/chart">
                  <c:ext xmlns:c16="http://schemas.microsoft.com/office/drawing/2014/chart" uri="{C3380CC4-5D6E-409C-BE32-E72D297353CC}">
                    <c16:uniqueId val="{00000016-00CB-4EE3-B51D-DE02A3E04AB7}"/>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'2-34'!$A$29</c15:sqref>
                        </c15:formulaRef>
                      </c:ext>
                    </c:extLst>
                    <c:strCache>
                      <c:ptCount val="1"/>
                      <c:pt idx="0">
                        <c:v>Light raild</c:v>
                      </c:pt>
                    </c:strCache>
                  </c:strRef>
                </c:tx>
                <c:spPr>
                  <a:gradFill rotWithShape="1">
                    <a:gsLst>
                      <a:gs pos="0">
                        <a:schemeClr val="accent6">
                          <a:lumMod val="70000"/>
                          <a:tint val="100000"/>
                          <a:shade val="100000"/>
                          <a:satMod val="130000"/>
                        </a:schemeClr>
                      </a:gs>
                      <a:gs pos="100000">
                        <a:schemeClr val="accent6">
                          <a:lumMod val="7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'2-34'!$B$29:$AI$29</c15:sqref>
                        </c15:fullRef>
                        <c15:formulaRef>
                          <c15:sqref>'2-34'!$N$29:$AI$29</c15:sqref>
                        </c15:formulaRef>
                      </c:ext>
                    </c:extLst>
                    <c:numCache>
                      <c:formatCode>#,##0</c:formatCode>
                      <c:ptCount val="22"/>
                      <c:pt idx="0">
                        <c:v>316.10515800000002</c:v>
                      </c:pt>
                      <c:pt idx="1">
                        <c:v>321.40786300000002</c:v>
                      </c:pt>
                      <c:pt idx="2">
                        <c:v>368.777445</c:v>
                      </c:pt>
                      <c:pt idx="3">
                        <c:v>392.21157299999999</c:v>
                      </c:pt>
                      <c:pt idx="4">
                        <c:v>414.46730100000002</c:v>
                      </c:pt>
                      <c:pt idx="5">
                        <c:v>435.98918300000003</c:v>
                      </c:pt>
                      <c:pt idx="6">
                        <c:v>468.82028100000002</c:v>
                      </c:pt>
                      <c:pt idx="7">
                        <c:v>463.94244500000002</c:v>
                      </c:pt>
                      <c:pt idx="8">
                        <c:v>462.24614700000001</c:v>
                      </c:pt>
                      <c:pt idx="9">
                        <c:v>494.93754100000001</c:v>
                      </c:pt>
                      <c:pt idx="10">
                        <c:v>511.85224699999998</c:v>
                      </c:pt>
                      <c:pt idx="11">
                        <c:v>515.93531599999994</c:v>
                      </c:pt>
                      <c:pt idx="12">
                        <c:v>539.43698900000004</c:v>
                      </c:pt>
                      <c:pt idx="13">
                        <c:v>535.87297799999999</c:v>
                      </c:pt>
                      <c:pt idx="14">
                        <c:v>554.94646599999999</c:v>
                      </c:pt>
                      <c:pt idx="15">
                        <c:v>553.34907599999997</c:v>
                      </c:pt>
                      <c:pt idx="16">
                        <c:v>548.24519199999997</c:v>
                      </c:pt>
                      <c:pt idx="17">
                        <c:v>532.09829500000001</c:v>
                      </c:pt>
                      <c:pt idx="18">
                        <c:v>236.65809400000001</c:v>
                      </c:pt>
                      <c:pt idx="19">
                        <c:v>231.72308899999999</c:v>
                      </c:pt>
                      <c:pt idx="20" formatCode="\(\R\)\ #,##0">
                        <c:v>321.82067599999999</c:v>
                      </c:pt>
                      <c:pt idx="21">
                        <c:v>370.78574900000001</c:v>
                      </c:pt>
                    </c:numCache>
                  </c:numRef>
                </c:val>
                <c:extLst xmlns:c15="http://schemas.microsoft.com/office/drawing/2012/chart">
                  <c:ext xmlns:c16="http://schemas.microsoft.com/office/drawing/2014/chart" uri="{C3380CC4-5D6E-409C-BE32-E72D297353CC}">
                    <c16:uniqueId val="{00000017-00CB-4EE3-B51D-DE02A3E04AB7}"/>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'2-34'!$A$30</c15:sqref>
                        </c15:formulaRef>
                      </c:ext>
                    </c:extLst>
                    <c:strCache>
                      <c:ptCount val="1"/>
                      <c:pt idx="0">
                        <c:v>Heavy rail</c:v>
                      </c:pt>
                    </c:strCache>
                  </c:strRef>
                </c:tx>
                <c:spPr>
                  <a:gradFill rotWithShape="1">
                    <a:gsLst>
                      <a:gs pos="0">
                        <a:schemeClr val="accent2">
                          <a:lumMod val="50000"/>
                          <a:lumOff val="50000"/>
                          <a:tint val="100000"/>
                          <a:shade val="100000"/>
                          <a:satMod val="130000"/>
                        </a:schemeClr>
                      </a:gs>
                      <a:gs pos="100000">
                        <a:schemeClr val="accent2">
                          <a:lumMod val="50000"/>
                          <a:lumOff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'2-34'!$B$30:$AI$30</c15:sqref>
                        </c15:fullRef>
                        <c15:formulaRef>
                          <c15:sqref>'2-34'!$N$30:$AI$30</c15:sqref>
                        </c15:formulaRef>
                      </c:ext>
                    </c:extLst>
                    <c:numCache>
                      <c:formatCode>#,##0</c:formatCode>
                      <c:ptCount val="22"/>
                      <c:pt idx="0">
                        <c:v>2980.700773</c:v>
                      </c:pt>
                      <c:pt idx="1">
                        <c:v>2907.734074</c:v>
                      </c:pt>
                      <c:pt idx="2">
                        <c:v>3078.688189</c:v>
                      </c:pt>
                      <c:pt idx="3">
                        <c:v>3121.6542359999999</c:v>
                      </c:pt>
                      <c:pt idx="4">
                        <c:v>3244.8440110000001</c:v>
                      </c:pt>
                      <c:pt idx="5">
                        <c:v>3388.829917</c:v>
                      </c:pt>
                      <c:pt idx="6">
                        <c:v>3494.0088390000001</c:v>
                      </c:pt>
                      <c:pt idx="7">
                        <c:v>3389.971395</c:v>
                      </c:pt>
                      <c:pt idx="8">
                        <c:v>3488.731456</c:v>
                      </c:pt>
                      <c:pt idx="9">
                        <c:v>3581.619733</c:v>
                      </c:pt>
                      <c:pt idx="10">
                        <c:v>3657.8742000000002</c:v>
                      </c:pt>
                      <c:pt idx="11">
                        <c:v>3755.9183410000001</c:v>
                      </c:pt>
                      <c:pt idx="12">
                        <c:v>3872.6412249999998</c:v>
                      </c:pt>
                      <c:pt idx="13">
                        <c:v>3766.1773760000001</c:v>
                      </c:pt>
                      <c:pt idx="14">
                        <c:v>3734.113096</c:v>
                      </c:pt>
                      <c:pt idx="15">
                        <c:v>3719.6569760000002</c:v>
                      </c:pt>
                      <c:pt idx="16">
                        <c:v>3629.9980930000002</c:v>
                      </c:pt>
                      <c:pt idx="17">
                        <c:v>3714.1696400000001</c:v>
                      </c:pt>
                      <c:pt idx="18">
                        <c:v>1454.043874</c:v>
                      </c:pt>
                      <c:pt idx="19">
                        <c:v>1644.7328580000001</c:v>
                      </c:pt>
                      <c:pt idx="20">
                        <c:v>2258.2909960000002</c:v>
                      </c:pt>
                      <c:pt idx="21">
                        <c:v>2563.2039279999999</c:v>
                      </c:pt>
                    </c:numCache>
                  </c:numRef>
                </c:val>
                <c:extLst xmlns:c15="http://schemas.microsoft.com/office/drawing/2012/chart">
                  <c:ext xmlns:c16="http://schemas.microsoft.com/office/drawing/2014/chart" uri="{C3380CC4-5D6E-409C-BE32-E72D297353CC}">
                    <c16:uniqueId val="{00000018-00CB-4EE3-B51D-DE02A3E04AB7}"/>
                  </c:ext>
                </c:extLst>
              </c15:ser>
            </c15:filteredBarSeries>
            <c15:filteredBarSeries>
              <c15:ser>
                <c:idx val="25"/>
                <c:order val="25"/>
                <c:tx>
                  <c:strRef>
                    <c:extLst xmlns:c15="http://schemas.microsoft.com/office/drawing/2012/chart">
                      <c:ext xmlns:c15="http://schemas.microsoft.com/office/drawing/2012/chart" uri="{02D57815-91ED-43cb-92C2-25804820EDAC}">
                        <c15:formulaRef>
                          <c15:sqref>'2-34'!$A$31</c15:sqref>
                        </c15:formulaRef>
                      </c:ext>
                    </c:extLst>
                    <c:strCache>
                      <c:ptCount val="1"/>
                      <c:pt idx="0">
                        <c:v>Demand response</c:v>
                      </c:pt>
                    </c:strCache>
                  </c:strRef>
                </c:tx>
                <c:spPr>
                  <a:gradFill rotWithShape="1">
                    <a:gsLst>
                      <a:gs pos="0">
                        <a:schemeClr val="accent4">
                          <a:lumMod val="50000"/>
                          <a:lumOff val="50000"/>
                          <a:tint val="100000"/>
                          <a:shade val="100000"/>
                          <a:satMod val="130000"/>
                        </a:schemeClr>
                      </a:gs>
                      <a:gs pos="100000">
                        <a:schemeClr val="accent4">
                          <a:lumMod val="50000"/>
                          <a:lumOff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'2-34'!$B$31:$AI$31</c15:sqref>
                        </c15:fullRef>
                        <c15:formulaRef>
                          <c15:sqref>'2-34'!$N$31:$AI$31</c15:sqref>
                        </c15:formulaRef>
                      </c:ext>
                    </c:extLst>
                    <c:numCache>
                      <c:formatCode>#,##0</c:formatCode>
                      <c:ptCount val="22"/>
                      <c:pt idx="0">
                        <c:v>69.715541000000002</c:v>
                      </c:pt>
                      <c:pt idx="1">
                        <c:v>73.832189999999997</c:v>
                      </c:pt>
                      <c:pt idx="2">
                        <c:v>78.058531000000002</c:v>
                      </c:pt>
                      <c:pt idx="3">
                        <c:v>82.778617999999994</c:v>
                      </c:pt>
                      <c:pt idx="4">
                        <c:v>87.000332</c:v>
                      </c:pt>
                      <c:pt idx="5">
                        <c:v>92.092686</c:v>
                      </c:pt>
                      <c:pt idx="6">
                        <c:v>92.464567000000002</c:v>
                      </c:pt>
                      <c:pt idx="7">
                        <c:v>96.271309000000002</c:v>
                      </c:pt>
                      <c:pt idx="8">
                        <c:v>96.960155</c:v>
                      </c:pt>
                      <c:pt idx="9">
                        <c:v>99.967912999999996</c:v>
                      </c:pt>
                      <c:pt idx="10">
                        <c:v>98.629631000000003</c:v>
                      </c:pt>
                      <c:pt idx="11">
                        <c:v>101.00533799999999</c:v>
                      </c:pt>
                      <c:pt idx="12">
                        <c:v>100.70376400000001</c:v>
                      </c:pt>
                      <c:pt idx="13">
                        <c:v>100.833654</c:v>
                      </c:pt>
                      <c:pt idx="14">
                        <c:v>100.92296399999999</c:v>
                      </c:pt>
                      <c:pt idx="15">
                        <c:v>100.800254</c:v>
                      </c:pt>
                      <c:pt idx="16">
                        <c:v>100.016266</c:v>
                      </c:pt>
                      <c:pt idx="17">
                        <c:v>100.092535</c:v>
                      </c:pt>
                      <c:pt idx="18">
                        <c:v>55.196178000000003</c:v>
                      </c:pt>
                      <c:pt idx="19">
                        <c:v>61.869981000000003</c:v>
                      </c:pt>
                      <c:pt idx="20">
                        <c:v>74.700901000000002</c:v>
                      </c:pt>
                      <c:pt idx="21">
                        <c:v>86.384450000000001</c:v>
                      </c:pt>
                    </c:numCache>
                  </c:numRef>
                </c:val>
                <c:extLst xmlns:c15="http://schemas.microsoft.com/office/drawing/2012/chart">
                  <c:ext xmlns:c16="http://schemas.microsoft.com/office/drawing/2014/chart" uri="{C3380CC4-5D6E-409C-BE32-E72D297353CC}">
                    <c16:uniqueId val="{00000019-00CB-4EE3-B51D-DE02A3E04AB7}"/>
                  </c:ext>
                </c:extLst>
              </c15:ser>
            </c15:filteredBarSeries>
            <c15:filteredBarSeries>
              <c15:ser>
                <c:idx val="26"/>
                <c:order val="26"/>
                <c:tx>
                  <c:strRef>
                    <c:extLst xmlns:c15="http://schemas.microsoft.com/office/drawing/2012/chart">
                      <c:ext xmlns:c15="http://schemas.microsoft.com/office/drawing/2012/chart" uri="{02D57815-91ED-43cb-92C2-25804820EDAC}">
                        <c15:formulaRef>
                          <c15:sqref>'2-34'!$A$32</c15:sqref>
                        </c15:formulaRef>
                      </c:ext>
                    </c:extLst>
                    <c:strCache>
                      <c:ptCount val="1"/>
                      <c:pt idx="0">
                        <c:v>Van pool</c:v>
                      </c:pt>
                    </c:strCache>
                  </c:strRef>
                </c:tx>
                <c:spPr>
                  <a:gradFill rotWithShape="1">
                    <a:gsLst>
                      <a:gs pos="0">
                        <a:schemeClr val="accent6">
                          <a:lumMod val="50000"/>
                          <a:lumOff val="50000"/>
                          <a:tint val="100000"/>
                          <a:shade val="100000"/>
                          <a:satMod val="130000"/>
                        </a:schemeClr>
                      </a:gs>
                      <a:gs pos="100000">
                        <a:schemeClr val="accent6">
                          <a:lumMod val="50000"/>
                          <a:lumOff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'2-34'!$B$32:$AI$32</c15:sqref>
                        </c15:fullRef>
                        <c15:formulaRef>
                          <c15:sqref>'2-34'!$N$32:$AI$32</c15:sqref>
                        </c15:formulaRef>
                      </c:ext>
                    </c:extLst>
                    <c:numCache>
                      <c:formatCode>#,##0</c:formatCode>
                      <c:ptCount val="22"/>
                      <c:pt idx="0">
                        <c:v>10.575582000000001</c:v>
                      </c:pt>
                      <c:pt idx="1">
                        <c:v>12.533935</c:v>
                      </c:pt>
                      <c:pt idx="2">
                        <c:v>13.646081000000001</c:v>
                      </c:pt>
                      <c:pt idx="3">
                        <c:v>15.148210000000001</c:v>
                      </c:pt>
                      <c:pt idx="4">
                        <c:v>19.645340999999998</c:v>
                      </c:pt>
                      <c:pt idx="5">
                        <c:v>22.89584</c:v>
                      </c:pt>
                      <c:pt idx="6">
                        <c:v>27.028079000000002</c:v>
                      </c:pt>
                      <c:pt idx="7">
                        <c:v>30.464645000000001</c:v>
                      </c:pt>
                      <c:pt idx="8">
                        <c:v>32.759149999999998</c:v>
                      </c:pt>
                      <c:pt idx="9">
                        <c:v>34.781368000000001</c:v>
                      </c:pt>
                      <c:pt idx="10">
                        <c:v>37.723764000000003</c:v>
                      </c:pt>
                      <c:pt idx="11">
                        <c:v>36.485132</c:v>
                      </c:pt>
                      <c:pt idx="12">
                        <c:v>37.209625000000003</c:v>
                      </c:pt>
                      <c:pt idx="13">
                        <c:v>36.754950000000001</c:v>
                      </c:pt>
                      <c:pt idx="14">
                        <c:v>35.605330000000002</c:v>
                      </c:pt>
                      <c:pt idx="15">
                        <c:v>34.633339999999997</c:v>
                      </c:pt>
                      <c:pt idx="16">
                        <c:v>34.541192000000002</c:v>
                      </c:pt>
                      <c:pt idx="17">
                        <c:v>34.875309000000001</c:v>
                      </c:pt>
                      <c:pt idx="18">
                        <c:v>19.104265000000002</c:v>
                      </c:pt>
                      <c:pt idx="19">
                        <c:v>16.318283000000001</c:v>
                      </c:pt>
                      <c:pt idx="20">
                        <c:v>19.611042999999999</c:v>
                      </c:pt>
                      <c:pt idx="21">
                        <c:v>21.846564000000001</c:v>
                      </c:pt>
                    </c:numCache>
                  </c:numRef>
                </c:val>
                <c:extLst xmlns:c15="http://schemas.microsoft.com/office/drawing/2012/chart">
                  <c:ext xmlns:c16="http://schemas.microsoft.com/office/drawing/2014/chart" uri="{C3380CC4-5D6E-409C-BE32-E72D297353CC}">
                    <c16:uniqueId val="{0000001A-00CB-4EE3-B51D-DE02A3E04AB7}"/>
                  </c:ext>
                </c:extLst>
              </c15:ser>
            </c15:filteredBarSeries>
            <c15:filteredBarSeries>
              <c15:ser>
                <c:idx val="27"/>
                <c:order val="27"/>
                <c:tx>
                  <c:strRef>
                    <c:extLst xmlns:c15="http://schemas.microsoft.com/office/drawing/2012/chart">
                      <c:ext xmlns:c15="http://schemas.microsoft.com/office/drawing/2012/chart" uri="{02D57815-91ED-43cb-92C2-25804820EDAC}">
                        <c15:formulaRef>
                          <c15:sqref>'2-34'!$A$33</c15:sqref>
                        </c15:formulaRef>
                      </c:ext>
                    </c:extLst>
                    <c:strCache>
                      <c:ptCount val="1"/>
                      <c:pt idx="0">
                        <c:v>Automated guidewaye</c:v>
                      </c:pt>
                    </c:strCache>
                  </c:strRef>
                </c:tx>
                <c:spPr>
                  <a:gradFill rotWithShape="1">
                    <a:gsLst>
                      <a:gs pos="0">
                        <a:schemeClr val="accent2">
                          <a:tint val="100000"/>
                          <a:shade val="100000"/>
                          <a:satMod val="130000"/>
                        </a:schemeClr>
                      </a:gs>
                      <a:gs pos="100000">
                        <a:schemeClr val="accent2">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'2-34'!$B$33:$AI$33</c15:sqref>
                        </c15:fullRef>
                        <c15:formulaRef>
                          <c15:sqref>'2-34'!$N$33:$AI$33</c15:sqref>
                        </c15:formulaRef>
                      </c:ext>
                    </c:extLst>
                    <c:numCache>
                      <c:formatCode>#,##0</c:formatCode>
                      <c:ptCount val="22"/>
                      <c:pt idx="0">
                        <c:v>7.5924230000000001</c:v>
                      </c:pt>
                      <c:pt idx="1">
                        <c:v>9.1597519999999992</c:v>
                      </c:pt>
                      <c:pt idx="2">
                        <c:v>10.634777</c:v>
                      </c:pt>
                      <c:pt idx="3">
                        <c:v>11.940633999999999</c:v>
                      </c:pt>
                      <c:pt idx="4">
                        <c:v>18.455276000000001</c:v>
                      </c:pt>
                      <c:pt idx="5">
                        <c:v>20.68956</c:v>
                      </c:pt>
                      <c:pt idx="6">
                        <c:v>16.151752999999999</c:v>
                      </c:pt>
                      <c:pt idx="7">
                        <c:v>12.307199000000001</c:v>
                      </c:pt>
                      <c:pt idx="8">
                        <c:v>12.779030000000001</c:v>
                      </c:pt>
                      <c:pt idx="9">
                        <c:v>13.849207</c:v>
                      </c:pt>
                      <c:pt idx="10">
                        <c:v>20.098911999999999</c:v>
                      </c:pt>
                      <c:pt idx="11">
                        <c:v>21.522672</c:v>
                      </c:pt>
                      <c:pt idx="12">
                        <c:v>22.650231000000002</c:v>
                      </c:pt>
                      <c:pt idx="13">
                        <c:v>24.419657000000001</c:v>
                      </c:pt>
                      <c:pt idx="14">
                        <c:v>23.865273999999999</c:v>
                      </c:pt>
                      <c:pt idx="15">
                        <c:v>22.194184</c:v>
                      </c:pt>
                      <c:pt idx="16">
                        <c:v>16.163179</c:v>
                      </c:pt>
                      <c:pt idx="17">
                        <c:v>15.957633</c:v>
                      </c:pt>
                      <c:pt idx="18">
                        <c:v>5.4172560000000001</c:v>
                      </c:pt>
                      <c:pt idx="19">
                        <c:v>6.0764069999999997</c:v>
                      </c:pt>
                      <c:pt idx="20">
                        <c:v>9.8074440000000003</c:v>
                      </c:pt>
                      <c:pt idx="21">
                        <c:v>12.104422</c:v>
                      </c:pt>
                    </c:numCache>
                  </c:numRef>
                </c:val>
                <c:extLst xmlns:c15="http://schemas.microsoft.com/office/drawing/2012/chart">
                  <c:ext xmlns:c16="http://schemas.microsoft.com/office/drawing/2014/chart" uri="{C3380CC4-5D6E-409C-BE32-E72D297353CC}">
                    <c16:uniqueId val="{0000001B-00CB-4EE3-B51D-DE02A3E04AB7}"/>
                  </c:ext>
                </c:extLst>
              </c15:ser>
            </c15:filteredBarSeries>
            <c15:filteredBarSeries>
              <c15:ser>
                <c:idx val="28"/>
                <c:order val="28"/>
                <c:tx>
                  <c:strRef>
                    <c:extLst xmlns:c15="http://schemas.microsoft.com/office/drawing/2012/chart">
                      <c:ext xmlns:c15="http://schemas.microsoft.com/office/drawing/2012/chart" uri="{02D57815-91ED-43cb-92C2-25804820EDAC}">
                        <c15:formulaRef>
                          <c15:sqref>'2-34'!$A$35</c15:sqref>
                        </c15:formulaRef>
                      </c:ext>
                    </c:extLst>
                    <c:strCache>
                      <c:ptCount val="1"/>
                      <c:pt idx="0">
                        <c:v>Rates per 100 million unlinked passenger trips (millions)g</c:v>
                      </c:pt>
                    </c:strCache>
                  </c:strRef>
                </c:tx>
                <c:spPr>
                  <a:gradFill rotWithShape="1">
                    <a:gsLst>
                      <a:gs pos="0">
                        <a:schemeClr val="accent4">
                          <a:tint val="100000"/>
                          <a:shade val="100000"/>
                          <a:satMod val="130000"/>
                        </a:schemeClr>
                      </a:gs>
                      <a:gs pos="100000">
                        <a:schemeClr val="accent4">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'2-34'!$B$35:$AI$35</c15:sqref>
                        </c15:fullRef>
                        <c15:formulaRef>
                          <c15:sqref>'2-34'!$N$35:$AI$35</c15:sqref>
                        </c15:formulaRef>
                      </c:ext>
                    </c:extLst>
                    <c:numCache>
                      <c:formatCode>General</c:formatCode>
                      <c:ptCount val="22"/>
                    </c:numCache>
                  </c:numRef>
                </c:val>
                <c:extLst xmlns:c15="http://schemas.microsoft.com/office/drawing/2012/chart">
                  <c:ext xmlns:c16="http://schemas.microsoft.com/office/drawing/2014/chart" uri="{C3380CC4-5D6E-409C-BE32-E72D297353CC}">
                    <c16:uniqueId val="{0000001C-00CB-4EE3-B51D-DE02A3E04AB7}"/>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'2-34'!$A$36</c15:sqref>
                        </c15:formulaRef>
                      </c:ext>
                    </c:extLst>
                    <c:strCache>
                      <c:ptCount val="1"/>
                      <c:pt idx="0">
                        <c:v>Fatalities, all modes</c:v>
                      </c:pt>
                    </c:strCache>
                  </c:strRef>
                </c:tx>
                <c:spPr>
                  <a:gradFill rotWithShape="1">
                    <a:gsLst>
                      <a:gs pos="0">
                        <a:schemeClr val="accent6">
                          <a:tint val="100000"/>
                          <a:shade val="100000"/>
                          <a:satMod val="130000"/>
                        </a:schemeClr>
                      </a:gs>
                      <a:gs pos="100000">
                        <a:schemeClr val="accent6">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'2-34'!$B$36:$AI$36</c15:sqref>
                        </c15:fullRef>
                        <c15:formulaRef>
                          <c15:sqref>'2-34'!$N$36:$AI$36</c15:sqref>
                        </c15:formulaRef>
                      </c:ext>
                    </c:extLst>
                    <c:numCache>
                      <c:formatCode>0.0</c:formatCode>
                      <c:ptCount val="22"/>
                      <c:pt idx="0" formatCode="#,##0.0">
                        <c:v>2.1261910952597742</c:v>
                      </c:pt>
                      <c:pt idx="1" formatCode="#,##0.0">
                        <c:v>2.4038267709331755</c:v>
                      </c:pt>
                      <c:pt idx="2" formatCode="#,##0.0">
                        <c:v>2.0158538435934683</c:v>
                      </c:pt>
                      <c:pt idx="3" formatCode="#,##0.0">
                        <c:v>1.6556423781777085</c:v>
                      </c:pt>
                      <c:pt idx="4" formatCode="#,##0.0">
                        <c:v>1.7579076307279178</c:v>
                      </c:pt>
                      <c:pt idx="5" formatCode="#,##0.0">
                        <c:v>2.0029330783667993</c:v>
                      </c:pt>
                      <c:pt idx="6" formatCode="#,##0.0">
                        <c:v>1.9939802393055013</c:v>
                      </c:pt>
                      <c:pt idx="7" formatCode="#,##0.0">
                        <c:v>2.52421460724447</c:v>
                      </c:pt>
                      <c:pt idx="8" formatCode="#,##0.0">
                        <c:v>2.3781999138493686</c:v>
                      </c:pt>
                      <c:pt idx="9" formatCode="#,##0.0">
                        <c:v>2.3616749213194321</c:v>
                      </c:pt>
                      <c:pt idx="10" formatCode="#,##0.0">
                        <c:v>2.7148767677797907</c:v>
                      </c:pt>
                      <c:pt idx="11" formatCode="#,##0.0">
                        <c:v>2.7754469645899267</c:v>
                      </c:pt>
                      <c:pt idx="12" formatCode="#,##0.0">
                        <c:v>2.416537392891255</c:v>
                      </c:pt>
                      <c:pt idx="13" formatCode="#,##0.0">
                        <c:v>2.5922773944590847</c:v>
                      </c:pt>
                      <c:pt idx="14" formatCode="#,##0.0">
                        <c:v>2.735577406413721</c:v>
                      </c:pt>
                      <c:pt idx="15" formatCode="#,##0.0">
                        <c:v>2.6983438595962093</c:v>
                      </c:pt>
                      <c:pt idx="16" formatCode="#,##0.0">
                        <c:v>2.8676644453043747</c:v>
                      </c:pt>
                      <c:pt idx="17" formatCode="#,##0.0">
                        <c:v>2.9462904982005886</c:v>
                      </c:pt>
                      <c:pt idx="18" formatCode="#,##0.0">
                        <c:v>6.7006729497668172</c:v>
                      </c:pt>
                      <c:pt idx="19" formatCode="#,##0.0">
                        <c:v>7.1691891246429478</c:v>
                      </c:pt>
                      <c:pt idx="20" formatCode="#,##0.0">
                        <c:v>5.9330773145208271</c:v>
                      </c:pt>
                      <c:pt idx="21" formatCode="#,##0.0">
                        <c:v>5.0079054507110969</c:v>
                      </c:pt>
                    </c:numCache>
                  </c:numRef>
                </c:val>
                <c:extLst xmlns:c15="http://schemas.microsoft.com/office/drawing/2012/chart">
                  <c:ext xmlns:c16="http://schemas.microsoft.com/office/drawing/2014/chart" uri="{C3380CC4-5D6E-409C-BE32-E72D297353CC}">
                    <c16:uniqueId val="{0000001D-00CB-4EE3-B51D-DE02A3E04AB7}"/>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'2-34'!$A$37</c15:sqref>
                        </c15:formulaRef>
                      </c:ext>
                    </c:extLst>
                    <c:strCache>
                      <c:ptCount val="1"/>
                      <c:pt idx="0">
                        <c:v>Motor busc</c:v>
                      </c:pt>
                    </c:strCache>
                  </c:strRef>
                </c:tx>
                <c:spPr>
                  <a:gradFill rotWithShape="1">
                    <a:gsLst>
                      <a:gs pos="0">
                        <a:schemeClr val="accent2">
                          <a:lumMod val="60000"/>
                          <a:tint val="100000"/>
                          <a:shade val="100000"/>
                          <a:satMod val="130000"/>
                        </a:schemeClr>
                      </a:gs>
                      <a:gs pos="100000">
                        <a:schemeClr val="accent2">
                          <a:lumMod val="6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'2-34'!$B$37:$AI$37</c15:sqref>
                        </c15:fullRef>
                        <c15:formulaRef>
                          <c15:sqref>'2-34'!$N$37:$AI$37</c15:sqref>
                        </c15:formulaRef>
                      </c:ext>
                    </c:extLst>
                    <c:numCache>
                      <c:formatCode>#,##0.0</c:formatCode>
                      <c:ptCount val="22"/>
                      <c:pt idx="0">
                        <c:v>1.6551552298573584</c:v>
                      </c:pt>
                      <c:pt idx="1">
                        <c:v>2.2687028976798156</c:v>
                      </c:pt>
                      <c:pt idx="2">
                        <c:v>1.5968684876149066</c:v>
                      </c:pt>
                      <c:pt idx="3">
                        <c:v>1.5169186115650926</c:v>
                      </c:pt>
                      <c:pt idx="4">
                        <c:v>2.0237214626140614</c:v>
                      </c:pt>
                      <c:pt idx="5">
                        <c:v>1.9875520470316794</c:v>
                      </c:pt>
                      <c:pt idx="6">
                        <c:v>1.504928865354731</c:v>
                      </c:pt>
                      <c:pt idx="7">
                        <c:v>1.5574028287035526</c:v>
                      </c:pt>
                      <c:pt idx="8">
                        <c:v>1.6489121125462889</c:v>
                      </c:pt>
                      <c:pt idx="9">
                        <c:v>1.761465059720277</c:v>
                      </c:pt>
                      <c:pt idx="10">
                        <c:v>1.8379221606117206</c:v>
                      </c:pt>
                      <c:pt idx="11">
                        <c:v>2.0738779952639281</c:v>
                      </c:pt>
                      <c:pt idx="12">
                        <c:v>1.7693659049834936</c:v>
                      </c:pt>
                      <c:pt idx="13">
                        <c:v>1.8770091564667357</c:v>
                      </c:pt>
                      <c:pt idx="14">
                        <c:v>2.0551029596429347</c:v>
                      </c:pt>
                      <c:pt idx="15">
                        <c:v>1.9164604767778803</c:v>
                      </c:pt>
                      <c:pt idx="16">
                        <c:v>1.7483864980127433</c:v>
                      </c:pt>
                      <c:pt idx="17">
                        <c:v>1.8500299520284536</c:v>
                      </c:pt>
                      <c:pt idx="18">
                        <c:v>4.44244998984564</c:v>
                      </c:pt>
                      <c:pt idx="19">
                        <c:v>4.745334419138854</c:v>
                      </c:pt>
                      <c:pt idx="20">
                        <c:v>3.5205480483416913</c:v>
                      </c:pt>
                      <c:pt idx="21">
                        <c:v>2.944965742213943</c:v>
                      </c:pt>
                    </c:numCache>
                  </c:numRef>
                </c:val>
                <c:extLst xmlns:c15="http://schemas.microsoft.com/office/drawing/2012/chart">
                  <c:ext xmlns:c16="http://schemas.microsoft.com/office/drawing/2014/chart" uri="{C3380CC4-5D6E-409C-BE32-E72D297353CC}">
                    <c16:uniqueId val="{0000001E-00CB-4EE3-B51D-DE02A3E04AB7}"/>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'2-34'!$A$38</c15:sqref>
                        </c15:formulaRef>
                      </c:ext>
                    </c:extLst>
                    <c:strCache>
                      <c:ptCount val="1"/>
                      <c:pt idx="0">
                        <c:v>Light raild</c:v>
                      </c:pt>
                    </c:strCache>
                  </c:strRef>
                </c:tx>
                <c:spPr>
                  <a:gradFill rotWithShape="1">
                    <a:gsLst>
                      <a:gs pos="0">
                        <a:schemeClr val="accent4">
                          <a:lumMod val="60000"/>
                          <a:tint val="100000"/>
                          <a:shade val="100000"/>
                          <a:satMod val="130000"/>
                        </a:schemeClr>
                      </a:gs>
                      <a:gs pos="100000">
                        <a:schemeClr val="accent4">
                          <a:lumMod val="6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'2-34'!$B$38:$AI$38</c15:sqref>
                        </c15:fullRef>
                        <c15:formulaRef>
                          <c15:sqref>'2-34'!$N$38:$AI$38</c15:sqref>
                        </c15:formulaRef>
                      </c:ext>
                    </c:extLst>
                    <c:numCache>
                      <c:formatCode>#,##0.0</c:formatCode>
                      <c:ptCount val="22"/>
                      <c:pt idx="0">
                        <c:v>4.1125554806669751</c:v>
                      </c:pt>
                      <c:pt idx="1">
                        <c:v>5.6003608100900752</c:v>
                      </c:pt>
                      <c:pt idx="2">
                        <c:v>5.6944914296480365</c:v>
                      </c:pt>
                      <c:pt idx="3">
                        <c:v>4.8443241627650799</c:v>
                      </c:pt>
                      <c:pt idx="4">
                        <c:v>4.1016504701296084</c:v>
                      </c:pt>
                      <c:pt idx="5">
                        <c:v>7.5689951234409403</c:v>
                      </c:pt>
                      <c:pt idx="6">
                        <c:v>3.8394243443576621</c:v>
                      </c:pt>
                      <c:pt idx="7">
                        <c:v>7.7595831957129935</c:v>
                      </c:pt>
                      <c:pt idx="8">
                        <c:v>4.7593690380722631</c:v>
                      </c:pt>
                      <c:pt idx="9">
                        <c:v>7.2736450597914937</c:v>
                      </c:pt>
                      <c:pt idx="10">
                        <c:v>9.1823373396268408</c:v>
                      </c:pt>
                      <c:pt idx="11">
                        <c:v>7.1714416231200593</c:v>
                      </c:pt>
                      <c:pt idx="12">
                        <c:v>7.600516990131724</c:v>
                      </c:pt>
                      <c:pt idx="13">
                        <c:v>9.517180767416864</c:v>
                      </c:pt>
                      <c:pt idx="14">
                        <c:v>7.7484951494402345</c:v>
                      </c:pt>
                      <c:pt idx="15">
                        <c:v>10.300911752132393</c:v>
                      </c:pt>
                      <c:pt idx="16">
                        <c:v>7.4784057568169251</c:v>
                      </c:pt>
                      <c:pt idx="17">
                        <c:v>9.2088248469204359</c:v>
                      </c:pt>
                      <c:pt idx="18">
                        <c:v>19.014773270336573</c:v>
                      </c:pt>
                      <c:pt idx="19">
                        <c:v>21.577478625792011</c:v>
                      </c:pt>
                      <c:pt idx="20" formatCode="\(\R\)\ #,##0.0">
                        <c:v>19.886851521000473</c:v>
                      </c:pt>
                      <c:pt idx="21">
                        <c:v>14.293968995016579</c:v>
                      </c:pt>
                    </c:numCache>
                  </c:numRef>
                </c:val>
                <c:extLst xmlns:c15="http://schemas.microsoft.com/office/drawing/2012/chart">
                  <c:ext xmlns:c16="http://schemas.microsoft.com/office/drawing/2014/chart" uri="{C3380CC4-5D6E-409C-BE32-E72D297353CC}">
                    <c16:uniqueId val="{0000001F-00CB-4EE3-B51D-DE02A3E04AB7}"/>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'2-34'!$A$39</c15:sqref>
                        </c15:formulaRef>
                      </c:ext>
                    </c:extLst>
                    <c:strCache>
                      <c:ptCount val="1"/>
                      <c:pt idx="0">
                        <c:v>Heavy rail</c:v>
                      </c:pt>
                    </c:strCache>
                  </c:strRef>
                </c:tx>
                <c:spPr>
                  <a:gradFill rotWithShape="1">
                    <a:gsLst>
                      <a:gs pos="0">
                        <a:schemeClr val="accent6">
                          <a:lumMod val="60000"/>
                          <a:tint val="100000"/>
                          <a:shade val="100000"/>
                          <a:satMod val="130000"/>
                        </a:schemeClr>
                      </a:gs>
                      <a:gs pos="100000">
                        <a:schemeClr val="accent6">
                          <a:lumMod val="6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'2-34'!$B$39:$AI$39</c15:sqref>
                        </c15:fullRef>
                        <c15:formulaRef>
                          <c15:sqref>'2-34'!$N$39:$AI$39</c15:sqref>
                        </c15:formulaRef>
                      </c:ext>
                    </c:extLst>
                    <c:numCache>
                      <c:formatCode>#,##0.0</c:formatCode>
                      <c:ptCount val="22"/>
                      <c:pt idx="0">
                        <c:v>2.5497359778085982</c:v>
                      </c:pt>
                      <c:pt idx="1">
                        <c:v>1.6507699390119677</c:v>
                      </c:pt>
                      <c:pt idx="2">
                        <c:v>1.9488820015738202</c:v>
                      </c:pt>
                      <c:pt idx="3">
                        <c:v>1.1212004070267572</c:v>
                      </c:pt>
                      <c:pt idx="4">
                        <c:v>0.70881681590949053</c:v>
                      </c:pt>
                      <c:pt idx="5">
                        <c:v>0.94427872698693482</c:v>
                      </c:pt>
                      <c:pt idx="6">
                        <c:v>2.3182540094312567</c:v>
                      </c:pt>
                      <c:pt idx="7">
                        <c:v>3.0973712685265888</c:v>
                      </c:pt>
                      <c:pt idx="8">
                        <c:v>2.7803802391604888</c:v>
                      </c:pt>
                      <c:pt idx="9">
                        <c:v>2.6245108919272306</c:v>
                      </c:pt>
                      <c:pt idx="10">
                        <c:v>2.788504864382706</c:v>
                      </c:pt>
                      <c:pt idx="11">
                        <c:v>2.955335817296993</c:v>
                      </c:pt>
                      <c:pt idx="12">
                        <c:v>2.4272839785203701</c:v>
                      </c:pt>
                      <c:pt idx="13">
                        <c:v>2.5224515607094973</c:v>
                      </c:pt>
                      <c:pt idx="14">
                        <c:v>2.8386928107118048</c:v>
                      </c:pt>
                      <c:pt idx="15">
                        <c:v>2.4733463486983647</c:v>
                      </c:pt>
                      <c:pt idx="16">
                        <c:v>3.63636554670774</c:v>
                      </c:pt>
                      <c:pt idx="17">
                        <c:v>3.3385658712131416</c:v>
                      </c:pt>
                      <c:pt idx="18">
                        <c:v>8.9405830404812114</c:v>
                      </c:pt>
                      <c:pt idx="19">
                        <c:v>8.9376216499226757</c:v>
                      </c:pt>
                      <c:pt idx="20">
                        <c:v>6.9964411264915647</c:v>
                      </c:pt>
                      <c:pt idx="21">
                        <c:v>6.2031740144867635</c:v>
                      </c:pt>
                    </c:numCache>
                  </c:numRef>
                </c:val>
                <c:extLst xmlns:c15="http://schemas.microsoft.com/office/drawing/2012/chart">
                  <c:ext xmlns:c16="http://schemas.microsoft.com/office/drawing/2014/chart" uri="{C3380CC4-5D6E-409C-BE32-E72D297353CC}">
                    <c16:uniqueId val="{00000020-00CB-4EE3-B51D-DE02A3E04AB7}"/>
                  </c:ext>
                </c:extLst>
              </c15:ser>
            </c15:filteredBarSeries>
            <c15:filteredBarSeries>
              <c15:ser>
                <c:idx val="33"/>
                <c:order val="33"/>
                <c:tx>
                  <c:strRef>
                    <c:extLst xmlns:c15="http://schemas.microsoft.com/office/drawing/2012/chart">
                      <c:ext xmlns:c15="http://schemas.microsoft.com/office/drawing/2012/chart" uri="{02D57815-91ED-43cb-92C2-25804820EDAC}">
                        <c15:formulaRef>
                          <c15:sqref>'2-34'!$A$40</c15:sqref>
                        </c15:formulaRef>
                      </c:ext>
                    </c:extLst>
                    <c:strCache>
                      <c:ptCount val="1"/>
                      <c:pt idx="0">
                        <c:v>Demand response</c:v>
                      </c:pt>
                    </c:strCache>
                  </c:strRef>
                </c:tx>
                <c:spPr>
                  <a:gradFill rotWithShape="1">
                    <a:gsLst>
                      <a:gs pos="0">
                        <a:schemeClr val="accent2">
                          <a:lumMod val="80000"/>
                          <a:lumOff val="20000"/>
                          <a:tint val="100000"/>
                          <a:shade val="100000"/>
                          <a:satMod val="130000"/>
                        </a:schemeClr>
                      </a:gs>
                      <a:gs pos="100000">
                        <a:schemeClr val="accent2">
                          <a:lumMod val="80000"/>
                          <a:lumOff val="2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'2-34'!$B$40:$AI$40</c15:sqref>
                        </c15:fullRef>
                        <c15:formulaRef>
                          <c15:sqref>'2-34'!$N$40:$AI$40</c15:sqref>
                        </c15:formulaRef>
                      </c:ext>
                    </c:extLst>
                    <c:numCache>
                      <c:formatCode>#,##0.0</c:formatCode>
                      <c:ptCount val="22"/>
                      <c:pt idx="0">
                        <c:v>8.6064024088976083</c:v>
                      </c:pt>
                      <c:pt idx="1">
                        <c:v>14.898650575040509</c:v>
                      </c:pt>
                      <c:pt idx="2">
                        <c:v>7.6865397326014246</c:v>
                      </c:pt>
                      <c:pt idx="3">
                        <c:v>14.496497150991337</c:v>
                      </c:pt>
                      <c:pt idx="4">
                        <c:v>13.793050812725635</c:v>
                      </c:pt>
                      <c:pt idx="5">
                        <c:v>14.116213311445819</c:v>
                      </c:pt>
                      <c:pt idx="6">
                        <c:v>7.5704675067585621</c:v>
                      </c:pt>
                      <c:pt idx="7">
                        <c:v>7.2711175039699523</c:v>
                      </c:pt>
                      <c:pt idx="8">
                        <c:v>10.313514865977679</c:v>
                      </c:pt>
                      <c:pt idx="9">
                        <c:v>4.0012838919624141</c:v>
                      </c:pt>
                      <c:pt idx="10">
                        <c:v>14.194517264289471</c:v>
                      </c:pt>
                      <c:pt idx="11">
                        <c:v>9.9004668446334989</c:v>
                      </c:pt>
                      <c:pt idx="12">
                        <c:v>10.923126964747812</c:v>
                      </c:pt>
                      <c:pt idx="13">
                        <c:v>5.9503942999030865</c:v>
                      </c:pt>
                      <c:pt idx="14">
                        <c:v>5.9451286032384072</c:v>
                      </c:pt>
                      <c:pt idx="15">
                        <c:v>6.9444269455908314</c:v>
                      </c:pt>
                      <c:pt idx="16">
                        <c:v>2.9995120993619175</c:v>
                      </c:pt>
                      <c:pt idx="17">
                        <c:v>8.9916795493290298</c:v>
                      </c:pt>
                      <c:pt idx="18">
                        <c:v>3.623439289582695</c:v>
                      </c:pt>
                      <c:pt idx="19">
                        <c:v>8.081463609953266</c:v>
                      </c:pt>
                      <c:pt idx="20" formatCode="\(\R\)\ #,##0.0">
                        <c:v>12.048047452600336</c:v>
                      </c:pt>
                      <c:pt idx="21">
                        <c:v>16.206620520244094</c:v>
                      </c:pt>
                    </c:numCache>
                  </c:numRef>
                </c:val>
                <c:extLst xmlns:c15="http://schemas.microsoft.com/office/drawing/2012/chart">
                  <c:ext xmlns:c16="http://schemas.microsoft.com/office/drawing/2014/chart" uri="{C3380CC4-5D6E-409C-BE32-E72D297353CC}">
                    <c16:uniqueId val="{00000021-00CB-4EE3-B51D-DE02A3E04AB7}"/>
                  </c:ext>
                </c:extLst>
              </c15:ser>
            </c15:filteredBarSeries>
            <c15:filteredBarSeries>
              <c15:ser>
                <c:idx val="34"/>
                <c:order val="34"/>
                <c:tx>
                  <c:strRef>
                    <c:extLst xmlns:c15="http://schemas.microsoft.com/office/drawing/2012/chart">
                      <c:ext xmlns:c15="http://schemas.microsoft.com/office/drawing/2012/chart" uri="{02D57815-91ED-43cb-92C2-25804820EDAC}">
                        <c15:formulaRef>
                          <c15:sqref>'2-34'!$A$41</c15:sqref>
                        </c15:formulaRef>
                      </c:ext>
                    </c:extLst>
                    <c:strCache>
                      <c:ptCount val="1"/>
                      <c:pt idx="0">
                        <c:v>Van pool</c:v>
                      </c:pt>
                    </c:strCache>
                  </c:strRef>
                </c:tx>
                <c:spPr>
                  <a:gradFill rotWithShape="1">
                    <a:gsLst>
                      <a:gs pos="0">
                        <a:schemeClr val="accent4">
                          <a:lumMod val="80000"/>
                          <a:lumOff val="20000"/>
                          <a:tint val="100000"/>
                          <a:shade val="100000"/>
                          <a:satMod val="130000"/>
                        </a:schemeClr>
                      </a:gs>
                      <a:gs pos="100000">
                        <a:schemeClr val="accent4">
                          <a:lumMod val="80000"/>
                          <a:lumOff val="2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'2-34'!$B$41:$AI$41</c15:sqref>
                        </c15:fullRef>
                        <c15:formulaRef>
                          <c15:sqref>'2-34'!$N$41:$AI$41</c15:sqref>
                        </c15:formulaRef>
                      </c:ext>
                    </c:extLst>
                    <c:numCache>
                      <c:formatCode>#,##0.0</c:formatCode>
                      <c:ptCount val="22"/>
                      <c:pt idx="0">
                        <c:v>9.4557443741630482</c:v>
                      </c:pt>
                      <c:pt idx="1">
                        <c:v>0</c:v>
                      </c:pt>
                      <c:pt idx="2">
                        <c:v>51.296778906705889</c:v>
                      </c:pt>
                      <c:pt idx="3">
                        <c:v>0</c:v>
                      </c:pt>
                      <c:pt idx="4">
                        <c:v>5.0902654222189376</c:v>
                      </c:pt>
                      <c:pt idx="5">
                        <c:v>4.3676056436453088</c:v>
                      </c:pt>
                      <c:pt idx="6">
                        <c:v>0</c:v>
                      </c:pt>
                      <c:pt idx="7">
                        <c:v>13.129974106049817</c:v>
                      </c:pt>
                      <c:pt idx="8">
                        <c:v>3.0525822556446065</c:v>
                      </c:pt>
                      <c:pt idx="9">
                        <c:v>0</c:v>
                      </c:pt>
                      <c:pt idx="10">
                        <c:v>5.3016978899560492</c:v>
                      </c:pt>
                      <c:pt idx="11">
                        <c:v>5.4816849778698895</c:v>
                      </c:pt>
                      <c:pt idx="12">
                        <c:v>0</c:v>
                      </c:pt>
                      <c:pt idx="13">
                        <c:v>0</c:v>
                      </c:pt>
                      <c:pt idx="14">
                        <c:v>0</c:v>
                      </c:pt>
                      <c:pt idx="15">
                        <c:v>0</c:v>
                      </c:pt>
                      <c:pt idx="16">
                        <c:v>0</c:v>
                      </c:pt>
                      <c:pt idx="17">
                        <c:v>2.8673581071353373</c:v>
                      </c:pt>
                      <c:pt idx="18">
                        <c:v>0</c:v>
                      </c:pt>
                      <c:pt idx="19">
                        <c:v>12.256191414256021</c:v>
                      </c:pt>
                      <c:pt idx="20">
                        <c:v>10.198335703001622</c:v>
                      </c:pt>
                      <c:pt idx="21">
                        <c:v>4.5773788500562373</c:v>
                      </c:pt>
                    </c:numCache>
                  </c:numRef>
                </c:val>
                <c:extLst xmlns:c15="http://schemas.microsoft.com/office/drawing/2012/chart">
                  <c:ext xmlns:c16="http://schemas.microsoft.com/office/drawing/2014/chart" uri="{C3380CC4-5D6E-409C-BE32-E72D297353CC}">
                    <c16:uniqueId val="{00000022-00CB-4EE3-B51D-DE02A3E04AB7}"/>
                  </c:ext>
                </c:extLst>
              </c15:ser>
            </c15:filteredBarSeries>
            <c15:filteredBarSeries>
              <c15:ser>
                <c:idx val="35"/>
                <c:order val="35"/>
                <c:tx>
                  <c:strRef>
                    <c:extLst xmlns:c15="http://schemas.microsoft.com/office/drawing/2012/chart">
                      <c:ext xmlns:c15="http://schemas.microsoft.com/office/drawing/2012/chart" uri="{02D57815-91ED-43cb-92C2-25804820EDAC}">
                        <c15:formulaRef>
                          <c15:sqref>'2-34'!$A$42</c15:sqref>
                        </c15:formulaRef>
                      </c:ext>
                    </c:extLst>
                    <c:strCache>
                      <c:ptCount val="1"/>
                      <c:pt idx="0">
                        <c:v>Automated guidewaye</c:v>
                      </c:pt>
                    </c:strCache>
                  </c:strRef>
                </c:tx>
                <c:spPr>
                  <a:gradFill rotWithShape="1">
                    <a:gsLst>
                      <a:gs pos="0">
                        <a:schemeClr val="accent6">
                          <a:lumMod val="80000"/>
                          <a:lumOff val="20000"/>
                          <a:tint val="100000"/>
                          <a:shade val="100000"/>
                          <a:satMod val="130000"/>
                        </a:schemeClr>
                      </a:gs>
                      <a:gs pos="100000">
                        <a:schemeClr val="accent6">
                          <a:lumMod val="80000"/>
                          <a:lumOff val="2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'2-34'!$B$42:$AI$42</c15:sqref>
                        </c15:fullRef>
                        <c15:formulaRef>
                          <c15:sqref>'2-34'!$N$42:$AI$42</c15:sqref>
                        </c15:formulaRef>
                      </c:ext>
                    </c:extLst>
                    <c:numCache>
                      <c:formatCode>#,##0.0</c:formatCode>
                      <c:ptCount val="22"/>
                      <c:pt idx="0">
                        <c:v>0</c:v>
                      </c:pt>
                      <c:pt idx="1">
                        <c:v>0</c:v>
                      </c:pt>
                      <c:pt idx="2">
                        <c:v>9.4031120727778301</c:v>
                      </c:pt>
                      <c:pt idx="3">
                        <c:v>25.124294070147368</c:v>
                      </c:pt>
                      <c:pt idx="4">
                        <c:v>0</c:v>
                      </c:pt>
                      <c:pt idx="5">
                        <c:v>4.8333555667689403</c:v>
                      </c:pt>
                      <c:pt idx="6">
                        <c:v>24.765113730998735</c:v>
                      </c:pt>
                      <c:pt idx="7">
                        <c:v>8.1253256732096393</c:v>
                      </c:pt>
                      <c:pt idx="8">
                        <c:v>23.475960225463123</c:v>
                      </c:pt>
                      <c:pt idx="9">
                        <c:v>0</c:v>
                      </c:pt>
                      <c:pt idx="10">
                        <c:v>4.9753936929521361</c:v>
                      </c:pt>
                      <c:pt idx="11">
                        <c:v>4.6462632520720479</c:v>
                      </c:pt>
                      <c:pt idx="12">
                        <c:v>4.4149660107219209</c:v>
                      </c:pt>
                      <c:pt idx="13">
                        <c:v>0</c:v>
                      </c:pt>
                      <c:pt idx="14">
                        <c:v>4.1901886397784498</c:v>
                      </c:pt>
                      <c:pt idx="15">
                        <c:v>4.5056849127681371</c:v>
                      </c:pt>
                      <c:pt idx="16">
                        <c:v>6.1869017227365974</c:v>
                      </c:pt>
                      <c:pt idx="17">
                        <c:v>0</c:v>
                      </c:pt>
                      <c:pt idx="18">
                        <c:v>18.459530064667426</c:v>
                      </c:pt>
                      <c:pt idx="19">
                        <c:v>0</c:v>
                      </c:pt>
                      <c:pt idx="20">
                        <c:v>10.19633657862334</c:v>
                      </c:pt>
                      <c:pt idx="21">
                        <c:v>8.2614436277915626</c:v>
                      </c:pt>
                    </c:numCache>
                  </c:numRef>
                </c:val>
                <c:extLst xmlns:c15="http://schemas.microsoft.com/office/drawing/2012/chart">
                  <c:ext xmlns:c16="http://schemas.microsoft.com/office/drawing/2014/chart" uri="{C3380CC4-5D6E-409C-BE32-E72D297353CC}">
                    <c16:uniqueId val="{00000023-00CB-4EE3-B51D-DE02A3E04AB7}"/>
                  </c:ext>
                </c:extLst>
              </c15:ser>
            </c15:filteredBarSeries>
            <c15:filteredBarSeries>
              <c15:ser>
                <c:idx val="36"/>
                <c:order val="36"/>
                <c:tx>
                  <c:strRef>
                    <c:extLst xmlns:c15="http://schemas.microsoft.com/office/drawing/2012/chart">
                      <c:ext xmlns:c15="http://schemas.microsoft.com/office/drawing/2012/chart" uri="{02D57815-91ED-43cb-92C2-25804820EDAC}">
                        <c15:formulaRef>
                          <c15:sqref>'2-34'!$A$44</c15:sqref>
                        </c15:formulaRef>
                      </c:ext>
                    </c:extLst>
                    <c:strCache>
                      <c:ptCount val="1"/>
                      <c:pt idx="0">
                        <c:v>Injured persons, all modesh</c:v>
                      </c:pt>
                    </c:strCache>
                  </c:strRef>
                </c:tx>
                <c:spPr>
                  <a:gradFill rotWithShape="1">
                    <a:gsLst>
                      <a:gs pos="0">
                        <a:schemeClr val="accent2">
                          <a:lumMod val="80000"/>
                          <a:tint val="100000"/>
                          <a:shade val="100000"/>
                          <a:satMod val="130000"/>
                        </a:schemeClr>
                      </a:gs>
                      <a:gs pos="100000">
                        <a:schemeClr val="accent2">
                          <a:lumMod val="8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'2-34'!$B$44:$AI$44</c15:sqref>
                        </c15:fullRef>
                        <c15:formulaRef>
                          <c15:sqref>'2-34'!$N$44:$AI$44</c15:sqref>
                        </c15:formulaRef>
                      </c:ext>
                    </c:extLst>
                    <c:numCache>
                      <c:formatCode>#,##0.0</c:formatCode>
                      <c:ptCount val="22"/>
                      <c:pt idx="0">
                        <c:v>236.36936500214841</c:v>
                      </c:pt>
                      <c:pt idx="1">
                        <c:v>233.5639011539873</c:v>
                      </c:pt>
                      <c:pt idx="2">
                        <c:v>232.96209248985537</c:v>
                      </c:pt>
                      <c:pt idx="3">
                        <c:v>211.43330987896266</c:v>
                      </c:pt>
                      <c:pt idx="4">
                        <c:v>217.57904878842885</c:v>
                      </c:pt>
                      <c:pt idx="5">
                        <c:v>234.55624815597585</c:v>
                      </c:pt>
                      <c:pt idx="6">
                        <c:v>233.28546245905494</c:v>
                      </c:pt>
                      <c:pt idx="7">
                        <c:v>255.7729389424691</c:v>
                      </c:pt>
                      <c:pt idx="8">
                        <c:v>245.32618486302394</c:v>
                      </c:pt>
                      <c:pt idx="9">
                        <c:v>218.93870944601818</c:v>
                      </c:pt>
                      <c:pt idx="10">
                        <c:v>218.58343666924381</c:v>
                      </c:pt>
                      <c:pt idx="11">
                        <c:v>229.28445198680078</c:v>
                      </c:pt>
                      <c:pt idx="12">
                        <c:v>234.01143978410693</c:v>
                      </c:pt>
                      <c:pt idx="13">
                        <c:v>242.9408013938687</c:v>
                      </c:pt>
                      <c:pt idx="14">
                        <c:v>249.30721660613693</c:v>
                      </c:pt>
                      <c:pt idx="15">
                        <c:v>247.44571763060173</c:v>
                      </c:pt>
                      <c:pt idx="16">
                        <c:v>251.89123308408193</c:v>
                      </c:pt>
                      <c:pt idx="17">
                        <c:v>256.83297992150057</c:v>
                      </c:pt>
                      <c:pt idx="18">
                        <c:v>357.54698117077538</c:v>
                      </c:pt>
                      <c:pt idx="19">
                        <c:v>369.98376024559212</c:v>
                      </c:pt>
                      <c:pt idx="20">
                        <c:v>327.80252162727572</c:v>
                      </c:pt>
                      <c:pt idx="21">
                        <c:v>321.23437145652269</c:v>
                      </c:pt>
                    </c:numCache>
                  </c:numRef>
                </c:val>
                <c:extLst xmlns:c15="http://schemas.microsoft.com/office/drawing/2012/chart">
                  <c:ext xmlns:c16="http://schemas.microsoft.com/office/drawing/2014/chart" uri="{C3380CC4-5D6E-409C-BE32-E72D297353CC}">
                    <c16:uniqueId val="{00000024-00CB-4EE3-B51D-DE02A3E04AB7}"/>
                  </c:ext>
                </c:extLst>
              </c15:ser>
            </c15:filteredBarSeries>
            <c15:filteredBarSeries>
              <c15:ser>
                <c:idx val="37"/>
                <c:order val="37"/>
                <c:tx>
                  <c:strRef>
                    <c:extLst xmlns:c15="http://schemas.microsoft.com/office/drawing/2012/chart">
                      <c:ext xmlns:c15="http://schemas.microsoft.com/office/drawing/2012/chart" uri="{02D57815-91ED-43cb-92C2-25804820EDAC}">
                        <c15:formulaRef>
                          <c15:sqref>'2-34'!$A$45</c15:sqref>
                        </c15:formulaRef>
                      </c:ext>
                    </c:extLst>
                    <c:strCache>
                      <c:ptCount val="1"/>
                      <c:pt idx="0">
                        <c:v>Motor busc</c:v>
                      </c:pt>
                    </c:strCache>
                  </c:strRef>
                </c:tx>
                <c:spPr>
                  <a:gradFill rotWithShape="1">
                    <a:gsLst>
                      <a:gs pos="0">
                        <a:schemeClr val="accent4">
                          <a:lumMod val="80000"/>
                          <a:tint val="100000"/>
                          <a:shade val="100000"/>
                          <a:satMod val="130000"/>
                        </a:schemeClr>
                      </a:gs>
                      <a:gs pos="100000">
                        <a:schemeClr val="accent4">
                          <a:lumMod val="8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'2-34'!$B$45:$AI$45</c15:sqref>
                        </c15:fullRef>
                        <c15:formulaRef>
                          <c15:sqref>'2-34'!$N$45:$AI$45</c15:sqref>
                        </c15:formulaRef>
                      </c:ext>
                    </c:extLst>
                    <c:numCache>
                      <c:formatCode>#,##0.0</c:formatCode>
                      <c:ptCount val="22"/>
                      <c:pt idx="0">
                        <c:v>268.765682562552</c:v>
                      </c:pt>
                      <c:pt idx="1">
                        <c:v>270.17641499183435</c:v>
                      </c:pt>
                      <c:pt idx="2">
                        <c:v>263.07434633158266</c:v>
                      </c:pt>
                      <c:pt idx="3">
                        <c:v>253.36333109665961</c:v>
                      </c:pt>
                      <c:pt idx="4">
                        <c:v>242.07831088436168</c:v>
                      </c:pt>
                      <c:pt idx="5">
                        <c:v>266.1444693921477</c:v>
                      </c:pt>
                      <c:pt idx="6">
                        <c:v>267.84150639349082</c:v>
                      </c:pt>
                      <c:pt idx="7">
                        <c:v>296.71338470228045</c:v>
                      </c:pt>
                      <c:pt idx="8">
                        <c:v>294.31163869285507</c:v>
                      </c:pt>
                      <c:pt idx="9">
                        <c:v>255.60183850457133</c:v>
                      </c:pt>
                      <c:pt idx="10">
                        <c:v>259.6533909558089</c:v>
                      </c:pt>
                      <c:pt idx="11">
                        <c:v>274.20437784653245</c:v>
                      </c:pt>
                      <c:pt idx="12">
                        <c:v>285.57185197636812</c:v>
                      </c:pt>
                      <c:pt idx="13">
                        <c:v>300.3410172133909</c:v>
                      </c:pt>
                      <c:pt idx="14">
                        <c:v>310.80888820342409</c:v>
                      </c:pt>
                      <c:pt idx="15">
                        <c:v>307.97519861820541</c:v>
                      </c:pt>
                      <c:pt idx="16">
                        <c:v>312.52948277440134</c:v>
                      </c:pt>
                      <c:pt idx="17">
                        <c:v>318.66221797233629</c:v>
                      </c:pt>
                      <c:pt idx="18">
                        <c:v>408.6253549218377</c:v>
                      </c:pt>
                      <c:pt idx="19">
                        <c:v>436.24629925006417</c:v>
                      </c:pt>
                      <c:pt idx="20">
                        <c:v>408.95356710117721</c:v>
                      </c:pt>
                      <c:pt idx="21">
                        <c:v>394.3366873250788</c:v>
                      </c:pt>
                    </c:numCache>
                  </c:numRef>
                </c:val>
                <c:extLst xmlns:c15="http://schemas.microsoft.com/office/drawing/2012/chart">
                  <c:ext xmlns:c16="http://schemas.microsoft.com/office/drawing/2014/chart" uri="{C3380CC4-5D6E-409C-BE32-E72D297353CC}">
                    <c16:uniqueId val="{00000025-00CB-4EE3-B51D-DE02A3E04AB7}"/>
                  </c:ext>
                </c:extLst>
              </c15:ser>
            </c15:filteredBarSeries>
            <c15:filteredBarSeries>
              <c15:ser>
                <c:idx val="38"/>
                <c:order val="38"/>
                <c:tx>
                  <c:strRef>
                    <c:extLst xmlns:c15="http://schemas.microsoft.com/office/drawing/2012/chart">
                      <c:ext xmlns:c15="http://schemas.microsoft.com/office/drawing/2012/chart" uri="{02D57815-91ED-43cb-92C2-25804820EDAC}">
                        <c15:formulaRef>
                          <c15:sqref>'2-34'!$A$46</c15:sqref>
                        </c15:formulaRef>
                      </c:ext>
                    </c:extLst>
                    <c:strCache>
                      <c:ptCount val="1"/>
                      <c:pt idx="0">
                        <c:v>Light raild</c:v>
                      </c:pt>
                    </c:strCache>
                  </c:strRef>
                </c:tx>
                <c:spPr>
                  <a:gradFill rotWithShape="1">
                    <a:gsLst>
                      <a:gs pos="0">
                        <a:schemeClr val="accent6">
                          <a:lumMod val="80000"/>
                          <a:tint val="100000"/>
                          <a:shade val="100000"/>
                          <a:satMod val="130000"/>
                        </a:schemeClr>
                      </a:gs>
                      <a:gs pos="100000">
                        <a:schemeClr val="accent6">
                          <a:lumMod val="8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'2-34'!$B$46:$AI$46</c15:sqref>
                        </c15:fullRef>
                        <c15:formulaRef>
                          <c15:sqref>'2-34'!$N$46:$AI$46</c15:sqref>
                        </c15:formulaRef>
                      </c:ext>
                    </c:extLst>
                    <c:numCache>
                      <c:formatCode>#,##0.0</c:formatCode>
                      <c:ptCount val="22"/>
                      <c:pt idx="0">
                        <c:v>175.25813356073107</c:v>
                      </c:pt>
                      <c:pt idx="1">
                        <c:v>173.61118511279233</c:v>
                      </c:pt>
                      <c:pt idx="2">
                        <c:v>177.88506561186244</c:v>
                      </c:pt>
                      <c:pt idx="3">
                        <c:v>159.09780408239001</c:v>
                      </c:pt>
                      <c:pt idx="4">
                        <c:v>159.24054766385538</c:v>
                      </c:pt>
                      <c:pt idx="5">
                        <c:v>193.35342088062765</c:v>
                      </c:pt>
                      <c:pt idx="6">
                        <c:v>219.48709168577966</c:v>
                      </c:pt>
                      <c:pt idx="7">
                        <c:v>230.63205609480289</c:v>
                      </c:pt>
                      <c:pt idx="8">
                        <c:v>219.14731070760013</c:v>
                      </c:pt>
                      <c:pt idx="9">
                        <c:v>201.84365040921395</c:v>
                      </c:pt>
                      <c:pt idx="10">
                        <c:v>185.20969782906903</c:v>
                      </c:pt>
                      <c:pt idx="11">
                        <c:v>198.86213798165352</c:v>
                      </c:pt>
                      <c:pt idx="12">
                        <c:v>216.52204498716716</c:v>
                      </c:pt>
                      <c:pt idx="13">
                        <c:v>224.12027650328733</c:v>
                      </c:pt>
                      <c:pt idx="14">
                        <c:v>215.15588856817769</c:v>
                      </c:pt>
                      <c:pt idx="15">
                        <c:v>243.42680930039177</c:v>
                      </c:pt>
                      <c:pt idx="16">
                        <c:v>208.6657606292332</c:v>
                      </c:pt>
                      <c:pt idx="17">
                        <c:v>229.65681557013821</c:v>
                      </c:pt>
                      <c:pt idx="18">
                        <c:v>370.99935403012245</c:v>
                      </c:pt>
                      <c:pt idx="19">
                        <c:v>418.60308534036506</c:v>
                      </c:pt>
                      <c:pt idx="20" formatCode="\(\R\)\ #,##0.0">
                        <c:v>314.15010762080431</c:v>
                      </c:pt>
                      <c:pt idx="21">
                        <c:v>336.58251520340929</c:v>
                      </c:pt>
                    </c:numCache>
                  </c:numRef>
                </c:val>
                <c:extLst xmlns:c15="http://schemas.microsoft.com/office/drawing/2012/chart">
                  <c:ext xmlns:c16="http://schemas.microsoft.com/office/drawing/2014/chart" uri="{C3380CC4-5D6E-409C-BE32-E72D297353CC}">
                    <c16:uniqueId val="{00000026-00CB-4EE3-B51D-DE02A3E04AB7}"/>
                  </c:ext>
                </c:extLst>
              </c15:ser>
            </c15:filteredBarSeries>
            <c15:filteredBarSeries>
              <c15:ser>
                <c:idx val="39"/>
                <c:order val="39"/>
                <c:tx>
                  <c:strRef>
                    <c:extLst xmlns:c15="http://schemas.microsoft.com/office/drawing/2012/chart">
                      <c:ext xmlns:c15="http://schemas.microsoft.com/office/drawing/2012/chart" uri="{02D57815-91ED-43cb-92C2-25804820EDAC}">
                        <c15:formulaRef>
                          <c15:sqref>'2-34'!$A$47</c15:sqref>
                        </c15:formulaRef>
                      </c:ext>
                    </c:extLst>
                    <c:strCache>
                      <c:ptCount val="1"/>
                      <c:pt idx="0">
                        <c:v>Heavy rail</c:v>
                      </c:pt>
                    </c:strCache>
                  </c:strRef>
                </c:tx>
                <c:spPr>
                  <a:gradFill rotWithShape="1">
                    <a:gsLst>
                      <a:gs pos="0">
                        <a:schemeClr val="accent2">
                          <a:lumMod val="60000"/>
                          <a:lumOff val="40000"/>
                          <a:tint val="100000"/>
                          <a:shade val="100000"/>
                          <a:satMod val="130000"/>
                        </a:schemeClr>
                      </a:gs>
                      <a:gs pos="100000">
                        <a:schemeClr val="accent2">
                          <a:lumMod val="60000"/>
                          <a:lumOff val="4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'2-34'!$B$47:$AI$47</c15:sqref>
                        </c15:fullRef>
                        <c15:formulaRef>
                          <c15:sqref>'2-34'!$N$47:$AI$47</c15:sqref>
                        </c15:formulaRef>
                      </c:ext>
                    </c:extLst>
                    <c:numCache>
                      <c:formatCode>#,##0.0</c:formatCode>
                      <c:ptCount val="22"/>
                      <c:pt idx="0">
                        <c:v>161.63984133002404</c:v>
                      </c:pt>
                      <c:pt idx="1">
                        <c:v>141.72547747225664</c:v>
                      </c:pt>
                      <c:pt idx="2">
                        <c:v>164.58308503290914</c:v>
                      </c:pt>
                      <c:pt idx="3">
                        <c:v>121.40998693232596</c:v>
                      </c:pt>
                      <c:pt idx="4">
                        <c:v>145.73890097547741</c:v>
                      </c:pt>
                      <c:pt idx="5">
                        <c:v>146.98288559756008</c:v>
                      </c:pt>
                      <c:pt idx="6">
                        <c:v>135.46044724244615</c:v>
                      </c:pt>
                      <c:pt idx="7">
                        <c:v>148.43783069738851</c:v>
                      </c:pt>
                      <c:pt idx="8">
                        <c:v>139.76426851697468</c:v>
                      </c:pt>
                      <c:pt idx="9">
                        <c:v>131.95147314093717</c:v>
                      </c:pt>
                      <c:pt idx="10">
                        <c:v>129.884182457669</c:v>
                      </c:pt>
                      <c:pt idx="11">
                        <c:v>133.57585401242352</c:v>
                      </c:pt>
                      <c:pt idx="12">
                        <c:v>130.66018012035187</c:v>
                      </c:pt>
                      <c:pt idx="13">
                        <c:v>129.57435385539313</c:v>
                      </c:pt>
                      <c:pt idx="14">
                        <c:v>126.72353188951189</c:v>
                      </c:pt>
                      <c:pt idx="15">
                        <c:v>131.27554587710992</c:v>
                      </c:pt>
                      <c:pt idx="16">
                        <c:v>140.96426138260233</c:v>
                      </c:pt>
                      <c:pt idx="17">
                        <c:v>143.04677801415662</c:v>
                      </c:pt>
                      <c:pt idx="18">
                        <c:v>213.955029530285</c:v>
                      </c:pt>
                      <c:pt idx="19">
                        <c:v>206.23409956828382</c:v>
                      </c:pt>
                      <c:pt idx="20">
                        <c:v>167.69318067103518</c:v>
                      </c:pt>
                      <c:pt idx="21">
                        <c:v>166.66641125715381</c:v>
                      </c:pt>
                    </c:numCache>
                  </c:numRef>
                </c:val>
                <c:extLst xmlns:c15="http://schemas.microsoft.com/office/drawing/2012/chart">
                  <c:ext xmlns:c16="http://schemas.microsoft.com/office/drawing/2014/chart" uri="{C3380CC4-5D6E-409C-BE32-E72D297353CC}">
                    <c16:uniqueId val="{00000027-00CB-4EE3-B51D-DE02A3E04AB7}"/>
                  </c:ext>
                </c:extLst>
              </c15:ser>
            </c15:filteredBarSeries>
            <c15:filteredBarSeries>
              <c15:ser>
                <c:idx val="40"/>
                <c:order val="40"/>
                <c:tx>
                  <c:strRef>
                    <c:extLst xmlns:c15="http://schemas.microsoft.com/office/drawing/2012/chart">
                      <c:ext xmlns:c15="http://schemas.microsoft.com/office/drawing/2012/chart" uri="{02D57815-91ED-43cb-92C2-25804820EDAC}">
                        <c15:formulaRef>
                          <c15:sqref>'2-34'!$A$48</c15:sqref>
                        </c15:formulaRef>
                      </c:ext>
                    </c:extLst>
                    <c:strCache>
                      <c:ptCount val="1"/>
                      <c:pt idx="0">
                        <c:v>Demand response</c:v>
                      </c:pt>
                    </c:strCache>
                  </c:strRef>
                </c:tx>
                <c:spPr>
                  <a:gradFill rotWithShape="1">
                    <a:gsLst>
                      <a:gs pos="0">
                        <a:schemeClr val="accent4">
                          <a:lumMod val="60000"/>
                          <a:lumOff val="40000"/>
                          <a:tint val="100000"/>
                          <a:shade val="100000"/>
                          <a:satMod val="130000"/>
                        </a:schemeClr>
                      </a:gs>
                      <a:gs pos="100000">
                        <a:schemeClr val="accent4">
                          <a:lumMod val="60000"/>
                          <a:lumOff val="4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'2-34'!$B$48:$AI$48</c15:sqref>
                        </c15:fullRef>
                        <c15:formulaRef>
                          <c15:sqref>'2-34'!$N$48:$AI$48</c15:sqref>
                        </c15:formulaRef>
                      </c:ext>
                    </c:extLst>
                    <c:numCache>
                      <c:formatCode>#,##0.0</c:formatCode>
                      <c:ptCount val="22"/>
                      <c:pt idx="0">
                        <c:v>1566.3652384193647</c:v>
                      </c:pt>
                      <c:pt idx="1">
                        <c:v>1743.1421172797393</c:v>
                      </c:pt>
                      <c:pt idx="2">
                        <c:v>1340.0200933835149</c:v>
                      </c:pt>
                      <c:pt idx="3">
                        <c:v>1430.3210522311451</c:v>
                      </c:pt>
                      <c:pt idx="4">
                        <c:v>1850.5676507073558</c:v>
                      </c:pt>
                      <c:pt idx="5">
                        <c:v>1996.9012522883738</c:v>
                      </c:pt>
                      <c:pt idx="6">
                        <c:v>2140.279313696456</c:v>
                      </c:pt>
                      <c:pt idx="7">
                        <c:v>1969.4341125038611</c:v>
                      </c:pt>
                      <c:pt idx="8">
                        <c:v>1700.6986013997193</c:v>
                      </c:pt>
                      <c:pt idx="9">
                        <c:v>1568.5032856492662</c:v>
                      </c:pt>
                      <c:pt idx="10">
                        <c:v>1563.4246872524545</c:v>
                      </c:pt>
                      <c:pt idx="11">
                        <c:v>1642.4874495246975</c:v>
                      </c:pt>
                      <c:pt idx="12">
                        <c:v>1766.5675336623958</c:v>
                      </c:pt>
                      <c:pt idx="13">
                        <c:v>1835.6966415201023</c:v>
                      </c:pt>
                      <c:pt idx="14">
                        <c:v>2116.4657827528727</c:v>
                      </c:pt>
                      <c:pt idx="15">
                        <c:v>1872.0190923328428</c:v>
                      </c:pt>
                      <c:pt idx="16">
                        <c:v>1841.7004290082175</c:v>
                      </c:pt>
                      <c:pt idx="17">
                        <c:v>1923.2203480509313</c:v>
                      </c:pt>
                      <c:pt idx="18">
                        <c:v>1900.4939073861237</c:v>
                      </c:pt>
                      <c:pt idx="19">
                        <c:v>1853.8877521232791</c:v>
                      </c:pt>
                      <c:pt idx="20" formatCode="\(\R\)\ #,##0.0">
                        <c:v>1899.5754816933199</c:v>
                      </c:pt>
                      <c:pt idx="21">
                        <c:v>1994.5719397414696</c:v>
                      </c:pt>
                    </c:numCache>
                  </c:numRef>
                </c:val>
                <c:extLst xmlns:c15="http://schemas.microsoft.com/office/drawing/2012/chart">
                  <c:ext xmlns:c16="http://schemas.microsoft.com/office/drawing/2014/chart" uri="{C3380CC4-5D6E-409C-BE32-E72D297353CC}">
                    <c16:uniqueId val="{00000028-00CB-4EE3-B51D-DE02A3E04AB7}"/>
                  </c:ext>
                </c:extLst>
              </c15:ser>
            </c15:filteredBarSeries>
            <c15:filteredBarSeries>
              <c15:ser>
                <c:idx val="41"/>
                <c:order val="41"/>
                <c:tx>
                  <c:strRef>
                    <c:extLst xmlns:c15="http://schemas.microsoft.com/office/drawing/2012/chart">
                      <c:ext xmlns:c15="http://schemas.microsoft.com/office/drawing/2012/chart" uri="{02D57815-91ED-43cb-92C2-25804820EDAC}">
                        <c15:formulaRef>
                          <c15:sqref>'2-34'!$A$49</c15:sqref>
                        </c15:formulaRef>
                      </c:ext>
                    </c:extLst>
                    <c:strCache>
                      <c:ptCount val="1"/>
                      <c:pt idx="0">
                        <c:v>Van pool</c:v>
                      </c:pt>
                    </c:strCache>
                  </c:strRef>
                </c:tx>
                <c:spPr>
                  <a:gradFill rotWithShape="1">
                    <a:gsLst>
                      <a:gs pos="0">
                        <a:schemeClr val="accent6">
                          <a:lumMod val="60000"/>
                          <a:lumOff val="40000"/>
                          <a:tint val="100000"/>
                          <a:shade val="100000"/>
                          <a:satMod val="130000"/>
                        </a:schemeClr>
                      </a:gs>
                      <a:gs pos="100000">
                        <a:schemeClr val="accent6">
                          <a:lumMod val="60000"/>
                          <a:lumOff val="4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'2-34'!$B$49:$AI$49</c15:sqref>
                        </c15:fullRef>
                        <c15:formulaRef>
                          <c15:sqref>'2-34'!$N$49:$AI$49</c15:sqref>
                        </c15:formulaRef>
                      </c:ext>
                    </c:extLst>
                    <c:numCache>
                      <c:formatCode>#,##0.0</c:formatCode>
                      <c:ptCount val="22"/>
                      <c:pt idx="0">
                        <c:v>406.59700808901107</c:v>
                      </c:pt>
                      <c:pt idx="1">
                        <c:v>151.58846762808329</c:v>
                      </c:pt>
                      <c:pt idx="2">
                        <c:v>337.09311852978152</c:v>
                      </c:pt>
                      <c:pt idx="3">
                        <c:v>244.25328141080692</c:v>
                      </c:pt>
                      <c:pt idx="4">
                        <c:v>295.23539448869838</c:v>
                      </c:pt>
                      <c:pt idx="5">
                        <c:v>174.70422574581235</c:v>
                      </c:pt>
                      <c:pt idx="6">
                        <c:v>85.096687781621469</c:v>
                      </c:pt>
                      <c:pt idx="7">
                        <c:v>226.49205332935932</c:v>
                      </c:pt>
                      <c:pt idx="8">
                        <c:v>119.05070797013965</c:v>
                      </c:pt>
                      <c:pt idx="9">
                        <c:v>60.377153653070806</c:v>
                      </c:pt>
                      <c:pt idx="10">
                        <c:v>82.176317294318764</c:v>
                      </c:pt>
                      <c:pt idx="11">
                        <c:v>169.93223431396657</c:v>
                      </c:pt>
                      <c:pt idx="12">
                        <c:v>53.749533890760794</c:v>
                      </c:pt>
                      <c:pt idx="13">
                        <c:v>97.945990948157998</c:v>
                      </c:pt>
                      <c:pt idx="14">
                        <c:v>134.81127685096587</c:v>
                      </c:pt>
                      <c:pt idx="15">
                        <c:v>72.184779175210949</c:v>
                      </c:pt>
                      <c:pt idx="16">
                        <c:v>86.852821987150875</c:v>
                      </c:pt>
                      <c:pt idx="17">
                        <c:v>48.745087821300736</c:v>
                      </c:pt>
                      <c:pt idx="18">
                        <c:v>73.282065549237302</c:v>
                      </c:pt>
                      <c:pt idx="19">
                        <c:v>104.17762702117619</c:v>
                      </c:pt>
                      <c:pt idx="20">
                        <c:v>137.67753199052189</c:v>
                      </c:pt>
                      <c:pt idx="21">
                        <c:v>82.392819301012281</c:v>
                      </c:pt>
                    </c:numCache>
                  </c:numRef>
                </c:val>
                <c:extLst xmlns:c15="http://schemas.microsoft.com/office/drawing/2012/chart">
                  <c:ext xmlns:c16="http://schemas.microsoft.com/office/drawing/2014/chart" uri="{C3380CC4-5D6E-409C-BE32-E72D297353CC}">
                    <c16:uniqueId val="{00000029-00CB-4EE3-B51D-DE02A3E04AB7}"/>
                  </c:ext>
                </c:extLst>
              </c15:ser>
            </c15:filteredBarSeries>
            <c15:filteredBarSeries>
              <c15:ser>
                <c:idx val="42"/>
                <c:order val="42"/>
                <c:tx>
                  <c:strRef>
                    <c:extLst xmlns:c15="http://schemas.microsoft.com/office/drawing/2012/chart">
                      <c:ext xmlns:c15="http://schemas.microsoft.com/office/drawing/2012/chart" uri="{02D57815-91ED-43cb-92C2-25804820EDAC}">
                        <c15:formulaRef>
                          <c15:sqref>'2-34'!$A$50</c15:sqref>
                        </c15:formulaRef>
                      </c:ext>
                    </c:extLst>
                    <c:strCache>
                      <c:ptCount val="1"/>
                      <c:pt idx="0">
                        <c:v>Automated guidewaye</c:v>
                      </c:pt>
                    </c:strCache>
                  </c:strRef>
                </c:tx>
                <c:spPr>
                  <a:gradFill rotWithShape="1">
                    <a:gsLst>
                      <a:gs pos="0">
                        <a:schemeClr val="accent2">
                          <a:lumMod val="50000"/>
                          <a:tint val="100000"/>
                          <a:shade val="100000"/>
                          <a:satMod val="130000"/>
                        </a:schemeClr>
                      </a:gs>
                      <a:gs pos="100000">
                        <a:schemeClr val="accent2">
                          <a:lumMod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'2-34'!$B$50:$AI$50</c15:sqref>
                        </c15:fullRef>
                        <c15:formulaRef>
                          <c15:sqref>'2-34'!$N$50:$AI$50</c15:sqref>
                        </c15:formulaRef>
                      </c:ext>
                    </c:extLst>
                    <c:numCache>
                      <c:formatCode>#,##0.0</c:formatCode>
                      <c:ptCount val="22"/>
                      <c:pt idx="0">
                        <c:v>368.78872528572236</c:v>
                      </c:pt>
                      <c:pt idx="1">
                        <c:v>316.60245823249363</c:v>
                      </c:pt>
                      <c:pt idx="2">
                        <c:v>225.67468974666792</c:v>
                      </c:pt>
                      <c:pt idx="3">
                        <c:v>58.623352830343855</c:v>
                      </c:pt>
                      <c:pt idx="4">
                        <c:v>102.95158956170583</c:v>
                      </c:pt>
                      <c:pt idx="5">
                        <c:v>53.166911234458347</c:v>
                      </c:pt>
                      <c:pt idx="6">
                        <c:v>136.20812552049304</c:v>
                      </c:pt>
                      <c:pt idx="7">
                        <c:v>300.63704990875664</c:v>
                      </c:pt>
                      <c:pt idx="8">
                        <c:v>696.4534866887393</c:v>
                      </c:pt>
                      <c:pt idx="9">
                        <c:v>837.59308384949418</c:v>
                      </c:pt>
                      <c:pt idx="10">
                        <c:v>412.95767651502729</c:v>
                      </c:pt>
                      <c:pt idx="11">
                        <c:v>413.51742943441224</c:v>
                      </c:pt>
                      <c:pt idx="12">
                        <c:v>309.04762075053446</c:v>
                      </c:pt>
                      <c:pt idx="13">
                        <c:v>335.79505232198795</c:v>
                      </c:pt>
                      <c:pt idx="14">
                        <c:v>343.59546846183287</c:v>
                      </c:pt>
                      <c:pt idx="15">
                        <c:v>360.45479302145105</c:v>
                      </c:pt>
                      <c:pt idx="16">
                        <c:v>587.75566365997679</c:v>
                      </c:pt>
                      <c:pt idx="17">
                        <c:v>595.32638706504906</c:v>
                      </c:pt>
                      <c:pt idx="18">
                        <c:v>1956.7101868547472</c:v>
                      </c:pt>
                      <c:pt idx="19">
                        <c:v>1826.7374124215185</c:v>
                      </c:pt>
                      <c:pt idx="20" formatCode="\(\R\)\ #,##0.0">
                        <c:v>1254.1493991706707</c:v>
                      </c:pt>
                      <c:pt idx="21">
                        <c:v>817.88291915136483</c:v>
                      </c:pt>
                    </c:numCache>
                  </c:numRef>
                </c:val>
                <c:extLst xmlns:c15="http://schemas.microsoft.com/office/drawing/2012/chart">
                  <c:ext xmlns:c16="http://schemas.microsoft.com/office/drawing/2014/chart" uri="{C3380CC4-5D6E-409C-BE32-E72D297353CC}">
                    <c16:uniqueId val="{0000002A-00CB-4EE3-B51D-DE02A3E04AB7}"/>
                  </c:ext>
                </c:extLst>
              </c15:ser>
            </c15:filteredBarSeries>
            <c15:filteredBarSeries>
              <c15:ser>
                <c:idx val="43"/>
                <c:order val="43"/>
                <c:tx>
                  <c:strRef>
                    <c:extLst xmlns:c15="http://schemas.microsoft.com/office/drawing/2012/chart">
                      <c:ext xmlns:c15="http://schemas.microsoft.com/office/drawing/2012/chart" uri="{02D57815-91ED-43cb-92C2-25804820EDAC}">
                        <c15:formulaRef>
                          <c15:sqref>'2-34'!$A$52</c15:sqref>
                        </c15:formulaRef>
                      </c:ext>
                    </c:extLst>
                    <c:strCache>
                      <c:ptCount val="1"/>
                      <c:pt idx="0">
                        <c:v>All incidents, all modesh</c:v>
                      </c:pt>
                    </c:strCache>
                  </c:strRef>
                </c:tx>
                <c:spPr>
                  <a:gradFill rotWithShape="1">
                    <a:gsLst>
                      <a:gs pos="0">
                        <a:schemeClr val="accent4">
                          <a:lumMod val="50000"/>
                          <a:tint val="100000"/>
                          <a:shade val="100000"/>
                          <a:satMod val="130000"/>
                        </a:schemeClr>
                      </a:gs>
                      <a:gs pos="100000">
                        <a:schemeClr val="accent4">
                          <a:lumMod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'2-34'!$B$52:$AI$52</c15:sqref>
                        </c15:fullRef>
                        <c15:formulaRef>
                          <c15:sqref>'2-34'!$N$52:$AI$52</c15:sqref>
                        </c15:formulaRef>
                      </c:ext>
                    </c:extLst>
                    <c:numCache>
                      <c:formatCode>#,##0.0</c:formatCode>
                      <c:ptCount val="22"/>
                      <c:pt idx="0">
                        <c:v>285.72737257067888</c:v>
                      </c:pt>
                      <c:pt idx="1">
                        <c:v>246.49934521341481</c:v>
                      </c:pt>
                      <c:pt idx="2">
                        <c:v>249.77226352456699</c:v>
                      </c:pt>
                      <c:pt idx="3">
                        <c:v>245.85733731248305</c:v>
                      </c:pt>
                      <c:pt idx="4">
                        <c:v>266.36641118196411</c:v>
                      </c:pt>
                      <c:pt idx="5">
                        <c:v>268.09472331926673</c:v>
                      </c:pt>
                      <c:pt idx="6">
                        <c:v>216.2292622582263</c:v>
                      </c:pt>
                      <c:pt idx="7">
                        <c:v>233.27773229555513</c:v>
                      </c:pt>
                      <c:pt idx="8">
                        <c:v>217.38233587529385</c:v>
                      </c:pt>
                      <c:pt idx="9">
                        <c:v>192.73140051736775</c:v>
                      </c:pt>
                      <c:pt idx="10">
                        <c:v>187.40845552073853</c:v>
                      </c:pt>
                      <c:pt idx="11">
                        <c:v>197.72772166413728</c:v>
                      </c:pt>
                      <c:pt idx="12">
                        <c:v>201.73052777740122</c:v>
                      </c:pt>
                      <c:pt idx="13">
                        <c:v>233.4702102754664</c:v>
                      </c:pt>
                      <c:pt idx="14">
                        <c:v>245.3781247328323</c:v>
                      </c:pt>
                      <c:pt idx="15">
                        <c:v>244.51980260212395</c:v>
                      </c:pt>
                      <c:pt idx="16">
                        <c:v>251.90226256271774</c:v>
                      </c:pt>
                      <c:pt idx="17">
                        <c:v>256.58012663247592</c:v>
                      </c:pt>
                      <c:pt idx="18">
                        <c:v>393.53121791139165</c:v>
                      </c:pt>
                      <c:pt idx="19">
                        <c:v>417.06366888966483</c:v>
                      </c:pt>
                      <c:pt idx="20" formatCode="\(\R\)\ #,##0.0">
                        <c:v>366.22792235249602</c:v>
                      </c:pt>
                      <c:pt idx="21">
                        <c:v>340.82590459854708</c:v>
                      </c:pt>
                    </c:numCache>
                  </c:numRef>
                </c:val>
                <c:extLst xmlns:c15="http://schemas.microsoft.com/office/drawing/2012/chart">
                  <c:ext xmlns:c16="http://schemas.microsoft.com/office/drawing/2014/chart" uri="{C3380CC4-5D6E-409C-BE32-E72D297353CC}">
                    <c16:uniqueId val="{0000002B-00CB-4EE3-B51D-DE02A3E04AB7}"/>
                  </c:ext>
                </c:extLst>
              </c15:ser>
            </c15:filteredBarSeries>
            <c15:filteredBarSeries>
              <c15:ser>
                <c:idx val="44"/>
                <c:order val="44"/>
                <c:tx>
                  <c:strRef>
                    <c:extLst xmlns:c15="http://schemas.microsoft.com/office/drawing/2012/chart">
                      <c:ext xmlns:c15="http://schemas.microsoft.com/office/drawing/2012/chart" uri="{02D57815-91ED-43cb-92C2-25804820EDAC}">
                        <c15:formulaRef>
                          <c15:sqref>'2-34'!$A$53</c15:sqref>
                        </c15:formulaRef>
                      </c:ext>
                    </c:extLst>
                    <c:strCache>
                      <c:ptCount val="1"/>
                      <c:pt idx="0">
                        <c:v>Motor busc</c:v>
                      </c:pt>
                    </c:strCache>
                  </c:strRef>
                </c:tx>
                <c:spPr>
                  <a:gradFill rotWithShape="1">
                    <a:gsLst>
                      <a:gs pos="0">
                        <a:schemeClr val="accent6">
                          <a:lumMod val="50000"/>
                          <a:tint val="100000"/>
                          <a:shade val="100000"/>
                          <a:satMod val="130000"/>
                        </a:schemeClr>
                      </a:gs>
                      <a:gs pos="100000">
                        <a:schemeClr val="accent6">
                          <a:lumMod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'2-34'!$B$53:$AI$53</c15:sqref>
                        </c15:fullRef>
                        <c15:formulaRef>
                          <c15:sqref>'2-34'!$N$53:$AI$53</c15:sqref>
                        </c15:formulaRef>
                      </c:ext>
                    </c:extLst>
                    <c:numCache>
                      <c:formatCode>#,##0.0</c:formatCode>
                      <c:ptCount val="22"/>
                      <c:pt idx="0">
                        <c:v>280.43058608726096</c:v>
                      </c:pt>
                      <c:pt idx="1">
                        <c:v>241.58674307770994</c:v>
                      </c:pt>
                      <c:pt idx="2">
                        <c:v>246.65775931866355</c:v>
                      </c:pt>
                      <c:pt idx="3">
                        <c:v>243.86362829173319</c:v>
                      </c:pt>
                      <c:pt idx="4">
                        <c:v>268.40542806003532</c:v>
                      </c:pt>
                      <c:pt idx="5">
                        <c:v>258.58802151522536</c:v>
                      </c:pt>
                      <c:pt idx="6">
                        <c:v>214.09404691653612</c:v>
                      </c:pt>
                      <c:pt idx="7">
                        <c:v>238.80802169771221</c:v>
                      </c:pt>
                      <c:pt idx="8">
                        <c:v>226.01599979878668</c:v>
                      </c:pt>
                      <c:pt idx="9">
                        <c:v>188.15477315334655</c:v>
                      </c:pt>
                      <c:pt idx="10">
                        <c:v>187.88065515314509</c:v>
                      </c:pt>
                      <c:pt idx="11">
                        <c:v>200.56285557834244</c:v>
                      </c:pt>
                      <c:pt idx="12">
                        <c:v>210.23111021578069</c:v>
                      </c:pt>
                      <c:pt idx="13">
                        <c:v>244.71506877435067</c:v>
                      </c:pt>
                      <c:pt idx="14">
                        <c:v>259.10575334745675</c:v>
                      </c:pt>
                      <c:pt idx="15">
                        <c:v>264.30119375296727</c:v>
                      </c:pt>
                      <c:pt idx="16">
                        <c:v>271.8633079317346</c:v>
                      </c:pt>
                      <c:pt idx="17">
                        <c:v>281.77044422306301</c:v>
                      </c:pt>
                      <c:pt idx="18">
                        <c:v>391.53593018612514</c:v>
                      </c:pt>
                      <c:pt idx="19">
                        <c:v>432.5554835907339</c:v>
                      </c:pt>
                      <c:pt idx="20">
                        <c:v>392.35669773042355</c:v>
                      </c:pt>
                      <c:pt idx="21">
                        <c:v>364.02086350817052</c:v>
                      </c:pt>
                    </c:numCache>
                  </c:numRef>
                </c:val>
                <c:extLst xmlns:c15="http://schemas.microsoft.com/office/drawing/2012/chart">
                  <c:ext xmlns:c16="http://schemas.microsoft.com/office/drawing/2014/chart" uri="{C3380CC4-5D6E-409C-BE32-E72D297353CC}">
                    <c16:uniqueId val="{0000002C-00CB-4EE3-B51D-DE02A3E04AB7}"/>
                  </c:ext>
                </c:extLst>
              </c15:ser>
            </c15:filteredBarSeries>
            <c15:filteredBarSeries>
              <c15:ser>
                <c:idx val="45"/>
                <c:order val="45"/>
                <c:tx>
                  <c:strRef>
                    <c:extLst xmlns:c15="http://schemas.microsoft.com/office/drawing/2012/chart">
                      <c:ext xmlns:c15="http://schemas.microsoft.com/office/drawing/2012/chart" uri="{02D57815-91ED-43cb-92C2-25804820EDAC}">
                        <c15:formulaRef>
                          <c15:sqref>'2-34'!$A$54</c15:sqref>
                        </c15:formulaRef>
                      </c:ext>
                    </c:extLst>
                    <c:strCache>
                      <c:ptCount val="1"/>
                      <c:pt idx="0">
                        <c:v>Light raild</c:v>
                      </c:pt>
                    </c:strCache>
                  </c:strRef>
                </c:tx>
                <c:spPr>
                  <a:gradFill rotWithShape="1">
                    <a:gsLst>
                      <a:gs pos="0">
                        <a:schemeClr val="accent2">
                          <a:lumMod val="70000"/>
                          <a:lumOff val="30000"/>
                          <a:tint val="100000"/>
                          <a:shade val="100000"/>
                          <a:satMod val="130000"/>
                        </a:schemeClr>
                      </a:gs>
                      <a:gs pos="100000">
                        <a:schemeClr val="accent2">
                          <a:lumMod val="70000"/>
                          <a:lumOff val="3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'2-34'!$B$54:$AI$54</c15:sqref>
                        </c15:fullRef>
                        <c15:formulaRef>
                          <c15:sqref>'2-34'!$N$54:$AI$54</c15:sqref>
                        </c15:formulaRef>
                      </c:ext>
                    </c:extLst>
                    <c:numCache>
                      <c:formatCode>#,##0.0</c:formatCode>
                      <c:ptCount val="22"/>
                      <c:pt idx="0">
                        <c:v>334.69874604197378</c:v>
                      </c:pt>
                      <c:pt idx="1">
                        <c:v>306.77531993048967</c:v>
                      </c:pt>
                      <c:pt idx="2">
                        <c:v>254.35395052427893</c:v>
                      </c:pt>
                      <c:pt idx="3">
                        <c:v>286.58001889199738</c:v>
                      </c:pt>
                      <c:pt idx="4">
                        <c:v>273.1216665992186</c:v>
                      </c:pt>
                      <c:pt idx="5">
                        <c:v>271.33700700092828</c:v>
                      </c:pt>
                      <c:pt idx="6">
                        <c:v>215.64766734142199</c:v>
                      </c:pt>
                      <c:pt idx="7">
                        <c:v>216.62169754698772</c:v>
                      </c:pt>
                      <c:pt idx="8">
                        <c:v>188.42774691640642</c:v>
                      </c:pt>
                      <c:pt idx="9">
                        <c:v>188.71068016236819</c:v>
                      </c:pt>
                      <c:pt idx="10">
                        <c:v>178.76252480337357</c:v>
                      </c:pt>
                      <c:pt idx="11">
                        <c:v>200.21889720764921</c:v>
                      </c:pt>
                      <c:pt idx="12">
                        <c:v>207.80925721799176</c:v>
                      </c:pt>
                      <c:pt idx="13">
                        <c:v>334.40760657276508</c:v>
                      </c:pt>
                      <c:pt idx="14">
                        <c:v>348.68228172481059</c:v>
                      </c:pt>
                      <c:pt idx="15">
                        <c:v>297.64213431161488</c:v>
                      </c:pt>
                      <c:pt idx="16">
                        <c:v>278.70741454673811</c:v>
                      </c:pt>
                      <c:pt idx="17">
                        <c:v>290.35988547943009</c:v>
                      </c:pt>
                      <c:pt idx="18">
                        <c:v>517.20183295315474</c:v>
                      </c:pt>
                      <c:pt idx="19">
                        <c:v>579.13952631625762</c:v>
                      </c:pt>
                      <c:pt idx="20" formatCode="\(\R\)\ #,##0.0">
                        <c:v>488.47079048457414</c:v>
                      </c:pt>
                      <c:pt idx="21">
                        <c:v>509.72832831285541</c:v>
                      </c:pt>
                    </c:numCache>
                  </c:numRef>
                </c:val>
                <c:extLst xmlns:c15="http://schemas.microsoft.com/office/drawing/2012/chart">
                  <c:ext xmlns:c16="http://schemas.microsoft.com/office/drawing/2014/chart" uri="{C3380CC4-5D6E-409C-BE32-E72D297353CC}">
                    <c16:uniqueId val="{0000002D-00CB-4EE3-B51D-DE02A3E04AB7}"/>
                  </c:ext>
                </c:extLst>
              </c15:ser>
            </c15:filteredBarSeries>
            <c15:filteredBarSeries>
              <c15:ser>
                <c:idx val="46"/>
                <c:order val="46"/>
                <c:tx>
                  <c:strRef>
                    <c:extLst xmlns:c15="http://schemas.microsoft.com/office/drawing/2012/chart">
                      <c:ext xmlns:c15="http://schemas.microsoft.com/office/drawing/2012/chart" uri="{02D57815-91ED-43cb-92C2-25804820EDAC}">
                        <c15:formulaRef>
                          <c15:sqref>'2-34'!$A$55</c15:sqref>
                        </c15:formulaRef>
                      </c:ext>
                    </c:extLst>
                    <c:strCache>
                      <c:ptCount val="1"/>
                      <c:pt idx="0">
                        <c:v>Heavy rail</c:v>
                      </c:pt>
                    </c:strCache>
                  </c:strRef>
                </c:tx>
                <c:spPr>
                  <a:gradFill rotWithShape="1">
                    <a:gsLst>
                      <a:gs pos="0">
                        <a:schemeClr val="accent4">
                          <a:lumMod val="70000"/>
                          <a:lumOff val="30000"/>
                          <a:tint val="100000"/>
                          <a:shade val="100000"/>
                          <a:satMod val="130000"/>
                        </a:schemeClr>
                      </a:gs>
                      <a:gs pos="100000">
                        <a:schemeClr val="accent4">
                          <a:lumMod val="70000"/>
                          <a:lumOff val="3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'2-34'!$B$55:$AI$55</c15:sqref>
                        </c15:fullRef>
                        <c15:formulaRef>
                          <c15:sqref>'2-34'!$N$55:$AI$55</c15:sqref>
                        </c15:formulaRef>
                      </c:ext>
                    </c:extLst>
                    <c:numCache>
                      <c:formatCode>#,##0.0</c:formatCode>
                      <c:ptCount val="22"/>
                      <c:pt idx="0">
                        <c:v>227.66458349222566</c:v>
                      </c:pt>
                      <c:pt idx="1">
                        <c:v>184.71427796735995</c:v>
                      </c:pt>
                      <c:pt idx="2">
                        <c:v>199.89033062808815</c:v>
                      </c:pt>
                      <c:pt idx="3">
                        <c:v>178.33493331194163</c:v>
                      </c:pt>
                      <c:pt idx="4">
                        <c:v>190.055361031036</c:v>
                      </c:pt>
                      <c:pt idx="5">
                        <c:v>202.57729564891585</c:v>
                      </c:pt>
                      <c:pt idx="6">
                        <c:v>181.65380491185414</c:v>
                      </c:pt>
                      <c:pt idx="7">
                        <c:v>187.05172584502</c:v>
                      </c:pt>
                      <c:pt idx="8">
                        <c:v>177.60037074060193</c:v>
                      </c:pt>
                      <c:pt idx="9">
                        <c:v>169.05758990020618</c:v>
                      </c:pt>
                      <c:pt idx="10">
                        <c:v>159.87427889127514</c:v>
                      </c:pt>
                      <c:pt idx="11">
                        <c:v>162.80971642136134</c:v>
                      </c:pt>
                      <c:pt idx="12">
                        <c:v>159.37443314284815</c:v>
                      </c:pt>
                      <c:pt idx="13">
                        <c:v>165.71179147776814</c:v>
                      </c:pt>
                      <c:pt idx="14">
                        <c:v>166.97405353573683</c:v>
                      </c:pt>
                      <c:pt idx="15">
                        <c:v>170.06944567245492</c:v>
                      </c:pt>
                      <c:pt idx="16">
                        <c:v>179.69706409980751</c:v>
                      </c:pt>
                      <c:pt idx="17">
                        <c:v>176.6478280728179</c:v>
                      </c:pt>
                      <c:pt idx="18">
                        <c:v>314.57097559354662</c:v>
                      </c:pt>
                      <c:pt idx="19">
                        <c:v>307.28394434496062</c:v>
                      </c:pt>
                      <c:pt idx="20">
                        <c:v>252.80178728569837</c:v>
                      </c:pt>
                      <c:pt idx="21">
                        <c:v>226.27930367310208</c:v>
                      </c:pt>
                    </c:numCache>
                  </c:numRef>
                </c:val>
                <c:extLst xmlns:c15="http://schemas.microsoft.com/office/drawing/2012/chart">
                  <c:ext xmlns:c16="http://schemas.microsoft.com/office/drawing/2014/chart" uri="{C3380CC4-5D6E-409C-BE32-E72D297353CC}">
                    <c16:uniqueId val="{0000002E-00CB-4EE3-B51D-DE02A3E04AB7}"/>
                  </c:ext>
                </c:extLst>
              </c15:ser>
            </c15:filteredBarSeries>
            <c15:filteredBarSeries>
              <c15:ser>
                <c:idx val="47"/>
                <c:order val="47"/>
                <c:tx>
                  <c:strRef>
                    <c:extLst xmlns:c15="http://schemas.microsoft.com/office/drawing/2012/chart">
                      <c:ext xmlns:c15="http://schemas.microsoft.com/office/drawing/2012/chart" uri="{02D57815-91ED-43cb-92C2-25804820EDAC}">
                        <c15:formulaRef>
                          <c15:sqref>'2-34'!$A$56</c15:sqref>
                        </c15:formulaRef>
                      </c:ext>
                    </c:extLst>
                    <c:strCache>
                      <c:ptCount val="1"/>
                      <c:pt idx="0">
                        <c:v>Demand response</c:v>
                      </c:pt>
                    </c:strCache>
                  </c:strRef>
                </c:tx>
                <c:spPr>
                  <a:gradFill rotWithShape="1">
                    <a:gsLst>
                      <a:gs pos="0">
                        <a:schemeClr val="accent6">
                          <a:lumMod val="70000"/>
                          <a:lumOff val="30000"/>
                          <a:tint val="100000"/>
                          <a:shade val="100000"/>
                          <a:satMod val="130000"/>
                        </a:schemeClr>
                      </a:gs>
                      <a:gs pos="100000">
                        <a:schemeClr val="accent6">
                          <a:lumMod val="70000"/>
                          <a:lumOff val="3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'2-34'!$B$56:$AI$56</c15:sqref>
                        </c15:fullRef>
                        <c15:formulaRef>
                          <c15:sqref>'2-34'!$N$56:$AI$56</c15:sqref>
                        </c15:formulaRef>
                      </c:ext>
                    </c:extLst>
                    <c:numCache>
                      <c:formatCode>#,##0.0</c:formatCode>
                      <c:ptCount val="22"/>
                      <c:pt idx="0">
                        <c:v>3194.4096941024955</c:v>
                      </c:pt>
                      <c:pt idx="1">
                        <c:v>2951.2872366375695</c:v>
                      </c:pt>
                      <c:pt idx="2">
                        <c:v>2635.202038326855</c:v>
                      </c:pt>
                      <c:pt idx="3">
                        <c:v>2913.7959273492584</c:v>
                      </c:pt>
                      <c:pt idx="4">
                        <c:v>3248.2634663968865</c:v>
                      </c:pt>
                      <c:pt idx="5">
                        <c:v>3412.8660336826315</c:v>
                      </c:pt>
                      <c:pt idx="6">
                        <c:v>1864.4979973788229</c:v>
                      </c:pt>
                      <c:pt idx="7">
                        <c:v>1782.462519544634</c:v>
                      </c:pt>
                      <c:pt idx="8">
                        <c:v>1489.2715466471768</c:v>
                      </c:pt>
                      <c:pt idx="9">
                        <c:v>1355.4349184022678</c:v>
                      </c:pt>
                      <c:pt idx="10">
                        <c:v>1305.8955883146314</c:v>
                      </c:pt>
                      <c:pt idx="11">
                        <c:v>1384.0852648797631</c:v>
                      </c:pt>
                      <c:pt idx="12">
                        <c:v>1463.6990132762066</c:v>
                      </c:pt>
                      <c:pt idx="13">
                        <c:v>1779.167895671023</c:v>
                      </c:pt>
                      <c:pt idx="14">
                        <c:v>2003.5083392913432</c:v>
                      </c:pt>
                      <c:pt idx="15">
                        <c:v>1880.9476412628883</c:v>
                      </c:pt>
                      <c:pt idx="16">
                        <c:v>1900.6908336290016</c:v>
                      </c:pt>
                      <c:pt idx="17">
                        <c:v>1978.1695008523861</c:v>
                      </c:pt>
                      <c:pt idx="18">
                        <c:v>2134.2057415642075</c:v>
                      </c:pt>
                      <c:pt idx="19">
                        <c:v>2023.5984879322978</c:v>
                      </c:pt>
                      <c:pt idx="20" formatCode="\(\R\)\ #,##0.0">
                        <c:v>2095.0215848132812</c:v>
                      </c:pt>
                      <c:pt idx="21">
                        <c:v>2149.6924504352346</c:v>
                      </c:pt>
                    </c:numCache>
                  </c:numRef>
                </c:val>
                <c:extLst xmlns:c15="http://schemas.microsoft.com/office/drawing/2012/chart">
                  <c:ext xmlns:c16="http://schemas.microsoft.com/office/drawing/2014/chart" uri="{C3380CC4-5D6E-409C-BE32-E72D297353CC}">
                    <c16:uniqueId val="{0000002F-00CB-4EE3-B51D-DE02A3E04AB7}"/>
                  </c:ext>
                </c:extLst>
              </c15:ser>
            </c15:filteredBarSeries>
          </c:ext>
        </c:extLst>
      </c:barChart>
      <c:lineChart>
        <c:grouping val="standard"/>
        <c:varyColors val="0"/>
        <c:ser>
          <c:idx val="0"/>
          <c:order val="0"/>
          <c:tx>
            <c:v>Fatalities</c:v>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'2-34'!$B$2:$AJ$2</c15:sqref>
                  </c15:fullRef>
                </c:ext>
              </c:extLst>
              <c:f>'2-34'!$N$2:$AJ$2</c:f>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'2-34'!$B$3:$AJ$3</c15:sqref>
                  </c15:fullRef>
                </c:ext>
              </c:extLst>
              <c:f>'2-34'!$N$3:$AJ$3</c:f>
              <c:numCache>
                <c:formatCode>#,##0</c:formatCode>
                <c:ptCount val="23"/>
                <c:pt idx="0">
                  <c:v>182</c:v>
                </c:pt>
                <c:pt idx="1">
                  <c:v>202</c:v>
                </c:pt>
                <c:pt idx="2">
                  <c:v>177</c:v>
                </c:pt>
                <c:pt idx="3">
                  <c:v>149</c:v>
                </c:pt>
                <c:pt idx="4">
                  <c:v>162</c:v>
                </c:pt>
                <c:pt idx="5">
                  <c:v>188</c:v>
                </c:pt>
                <c:pt idx="6">
                  <c:v>195</c:v>
                </c:pt>
                <c:pt idx="7">
                  <c:v>238</c:v>
                </c:pt>
                <c:pt idx="8">
                  <c:v>224</c:v>
                </c:pt>
                <c:pt idx="9">
                  <c:v>227</c:v>
                </c:pt>
                <c:pt idx="10">
                  <c:v>265</c:v>
                </c:pt>
                <c:pt idx="11">
                  <c:v>273</c:v>
                </c:pt>
                <c:pt idx="12">
                  <c:v>240</c:v>
                </c:pt>
                <c:pt idx="13">
                  <c:v>251</c:v>
                </c:pt>
                <c:pt idx="14">
                  <c:v>259</c:v>
                </c:pt>
                <c:pt idx="15">
                  <c:v>249</c:v>
                </c:pt>
                <c:pt idx="16">
                  <c:v>260</c:v>
                </c:pt>
                <c:pt idx="17">
                  <c:v>268</c:v>
                </c:pt>
                <c:pt idx="18">
                  <c:v>289</c:v>
                </c:pt>
                <c:pt idx="19">
                  <c:v>321</c:v>
                </c:pt>
                <c:pt idx="20">
                  <c:v>340</c:v>
                </c:pt>
                <c:pt idx="21">
                  <c:v>330</c:v>
                </c:pt>
                <c:pt idx="22">
                  <c:v>262</c:v>
                </c:pt>
              </c:numCache>
            </c:numRef>
          </c:val>
          <c:smooth val="0"/>
          <c:extLst xmlns:c15="http://schemas.microsoft.com/office/drawing/2012/chart">
            <c:ext xmlns:c16="http://schemas.microsoft.com/office/drawing/2014/chart" uri="{C3380CC4-5D6E-409C-BE32-E72D297353CC}">
              <c16:uniqueId val="{00000002-00CB-4EE3-B51D-DE02A3E04AB7}"/>
            </c:ext>
          </c:extLst>
        </c:ser>
        <c:dLbls>
          <c:showLegendKey val="0"/>
          <c:showVal val="0"/>
          <c:showCatName val="0"/>
          <c:showSerName val="0"/>
          <c:showPercent val="0"/>
          <c:showBubbleSize val="0"/>
        </c:dLbls>
        <c:marker val="1"/>
        <c:smooth val="0"/>
        <c:axId val="686506480"/>
        <c:axId val="934669280"/>
        <c:extLst>
          <c:ext xmlns:c15="http://schemas.microsoft.com/office/drawing/2012/chart" uri="{02D57815-91ED-43cb-92C2-25804820EDAC}">
            <c15:filteredLineSeries>
              <c15:ser>
                <c:idx val="50"/>
                <c:order val="48"/>
                <c:tx>
                  <c:strRef>
                    <c:extLst>
                      <c:ext uri="{02D57815-91ED-43cb-92C2-25804820EDAC}">
                        <c15:formulaRef>
                          <c15:sqref>'2-34'!$A$57</c15:sqref>
                        </c15:formulaRef>
                      </c:ext>
                    </c:extLst>
                    <c:strCache>
                      <c:ptCount val="1"/>
                      <c:pt idx="0">
                        <c:v>Van pool</c:v>
                      </c:pt>
                    </c:strCache>
                  </c:strRef>
                </c:tx>
                <c:spPr>
                  <a:ln w="31750" cap="rnd">
                    <a:solidFill>
                      <a:schemeClr val="accent6">
                        <a:lumMod val="70000"/>
                      </a:schemeClr>
                    </a:solidFill>
                    <a:round/>
                  </a:ln>
                  <a:effectLst>
                    <a:outerShdw blurRad="40000" dist="23000" dir="5400000" rotWithShape="0">
                      <a:srgbClr val="000000">
                        <a:alpha val="35000"/>
                      </a:srgbClr>
                    </a:outerShdw>
                  </a:effectLst>
                </c:spPr>
                <c:marker>
                  <c:symbol val="none"/>
                </c:marker>
                <c:cat>
                  <c:numRef>
                    <c:extLst>
                      <c:ex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uri="{02D57815-91ED-43cb-92C2-25804820EDAC}">
                        <c15:fullRef>
                          <c15:sqref>'2-34'!$B$57:$AI$57</c15:sqref>
                        </c15:fullRef>
                        <c15:formulaRef>
                          <c15:sqref>'2-34'!$N$57:$AI$57</c15:sqref>
                        </c15:formulaRef>
                      </c:ext>
                    </c:extLst>
                    <c:numCache>
                      <c:formatCode>#,##0.0</c:formatCode>
                      <c:ptCount val="22"/>
                      <c:pt idx="0">
                        <c:v>312.03956434738058</c:v>
                      </c:pt>
                      <c:pt idx="1">
                        <c:v>103.71842521921488</c:v>
                      </c:pt>
                      <c:pt idx="2">
                        <c:v>249.15578326114289</c:v>
                      </c:pt>
                      <c:pt idx="3">
                        <c:v>818.57856472810977</c:v>
                      </c:pt>
                      <c:pt idx="4">
                        <c:v>188.33982062210072</c:v>
                      </c:pt>
                      <c:pt idx="5">
                        <c:v>200.90985960768418</c:v>
                      </c:pt>
                      <c:pt idx="6">
                        <c:v>44.398271886063377</c:v>
                      </c:pt>
                      <c:pt idx="7">
                        <c:v>82.062338162811344</c:v>
                      </c:pt>
                      <c:pt idx="8">
                        <c:v>42.736151579024487</c:v>
                      </c:pt>
                      <c:pt idx="9">
                        <c:v>37.376333213805736</c:v>
                      </c:pt>
                      <c:pt idx="10">
                        <c:v>45.064432064626416</c:v>
                      </c:pt>
                      <c:pt idx="11">
                        <c:v>71.261904712308564</c:v>
                      </c:pt>
                      <c:pt idx="12">
                        <c:v>29.562243639918435</c:v>
                      </c:pt>
                      <c:pt idx="13">
                        <c:v>152.36043036380133</c:v>
                      </c:pt>
                      <c:pt idx="14">
                        <c:v>190.98264220553494</c:v>
                      </c:pt>
                      <c:pt idx="15">
                        <c:v>153.0317318514472</c:v>
                      </c:pt>
                      <c:pt idx="16">
                        <c:v>150.54489144439484</c:v>
                      </c:pt>
                      <c:pt idx="17">
                        <c:v>103.22489185687213</c:v>
                      </c:pt>
                      <c:pt idx="18">
                        <c:v>209.377330140678</c:v>
                      </c:pt>
                      <c:pt idx="19">
                        <c:v>398.32622096332074</c:v>
                      </c:pt>
                      <c:pt idx="20" formatCode="\(\R\)\ #,##0.0">
                        <c:v>382.43758886256074</c:v>
                      </c:pt>
                      <c:pt idx="21">
                        <c:v>251.75583675309306</c:v>
                      </c:pt>
                    </c:numCache>
                  </c:numRef>
                </c:val>
                <c:smooth val="0"/>
                <c:extLst>
                  <c:ext xmlns:c16="http://schemas.microsoft.com/office/drawing/2014/chart" uri="{C3380CC4-5D6E-409C-BE32-E72D297353CC}">
                    <c16:uniqueId val="{00000030-00CB-4EE3-B51D-DE02A3E04AB7}"/>
                  </c:ext>
                </c:extLst>
              </c15:ser>
            </c15:filteredLineSeries>
            <c15:filteredLineSeries>
              <c15:ser>
                <c:idx val="48"/>
                <c:order val="49"/>
                <c:tx>
                  <c:strRef>
                    <c:extLst xmlns:c15="http://schemas.microsoft.com/office/drawing/2012/chart">
                      <c:ext xmlns:c15="http://schemas.microsoft.com/office/drawing/2012/chart" uri="{02D57815-91ED-43cb-92C2-25804820EDAC}">
                        <c15:formulaRef>
                          <c15:sqref>'2-34'!$A$58</c15:sqref>
                        </c15:formulaRef>
                      </c:ext>
                    </c:extLst>
                    <c:strCache>
                      <c:ptCount val="1"/>
                      <c:pt idx="0">
                        <c:v>Automated guidewaye</c:v>
                      </c:pt>
                    </c:strCache>
                  </c:strRef>
                </c:tx>
                <c:spPr>
                  <a:ln w="31750" cap="rnd">
                    <a:solidFill>
                      <a:schemeClr val="accent2">
                        <a:lumMod val="7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'2-34'!$B$2:$AJ$2</c15:sqref>
                        </c15:fullRef>
                        <c15:formulaRef>
                          <c15:sqref>'2-34'!$N$2:$AJ$2</c15:sqref>
                        </c15:formulaRef>
                      </c:ext>
                    </c:extLst>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extLst>
                      <c:ext xmlns:c15="http://schemas.microsoft.com/office/drawing/2012/chart" uri="{02D57815-91ED-43cb-92C2-25804820EDAC}">
                        <c15:fullRef>
                          <c15:sqref>'2-34'!$B$58:$AI$58</c15:sqref>
                        </c15:fullRef>
                        <c15:formulaRef>
                          <c15:sqref>'2-34'!$N$58:$AI$58</c15:sqref>
                        </c15:formulaRef>
                      </c:ext>
                    </c:extLst>
                    <c:numCache>
                      <c:formatCode>#,##0.0</c:formatCode>
                      <c:ptCount val="22"/>
                      <c:pt idx="0">
                        <c:v>302.9335957704148</c:v>
                      </c:pt>
                      <c:pt idx="1">
                        <c:v>360.2717628162859</c:v>
                      </c:pt>
                      <c:pt idx="2">
                        <c:v>197.46535352833445</c:v>
                      </c:pt>
                      <c:pt idx="3">
                        <c:v>83.747646900491219</c:v>
                      </c:pt>
                      <c:pt idx="4">
                        <c:v>65.022056565287883</c:v>
                      </c:pt>
                      <c:pt idx="5">
                        <c:v>101.50046690214776</c:v>
                      </c:pt>
                      <c:pt idx="6">
                        <c:v>185.73835298249051</c:v>
                      </c:pt>
                      <c:pt idx="7">
                        <c:v>325.01302692838556</c:v>
                      </c:pt>
                      <c:pt idx="8">
                        <c:v>633.85092608750426</c:v>
                      </c:pt>
                      <c:pt idx="9">
                        <c:v>873.69623401542049</c:v>
                      </c:pt>
                      <c:pt idx="10">
                        <c:v>422.90846390093162</c:v>
                      </c:pt>
                      <c:pt idx="11">
                        <c:v>446.0412721989166</c:v>
                      </c:pt>
                      <c:pt idx="12">
                        <c:v>322.29251878270026</c:v>
                      </c:pt>
                      <c:pt idx="13">
                        <c:v>343.98517554935353</c:v>
                      </c:pt>
                      <c:pt idx="14">
                        <c:v>381.3071662198389</c:v>
                      </c:pt>
                      <c:pt idx="15">
                        <c:v>387.48890249805987</c:v>
                      </c:pt>
                      <c:pt idx="16">
                        <c:v>624.87707399639646</c:v>
                      </c:pt>
                      <c:pt idx="17">
                        <c:v>714.39166447805883</c:v>
                      </c:pt>
                      <c:pt idx="18">
                        <c:v>2178.2245476307562</c:v>
                      </c:pt>
                      <c:pt idx="19">
                        <c:v>1958.3941628663122</c:v>
                      </c:pt>
                      <c:pt idx="20" formatCode="\(\R\)\ #,##0.0">
                        <c:v>1396.8981112713975</c:v>
                      </c:pt>
                      <c:pt idx="21">
                        <c:v>834.40580640694793</c:v>
                      </c:pt>
                    </c:numCache>
                  </c:numRef>
                </c:val>
                <c:smooth val="0"/>
                <c:extLst xmlns:c15="http://schemas.microsoft.com/office/drawing/2012/chart">
                  <c:ext xmlns:c16="http://schemas.microsoft.com/office/drawing/2014/chart" uri="{C3380CC4-5D6E-409C-BE32-E72D297353CC}">
                    <c16:uniqueId val="{00000031-00CB-4EE3-B51D-DE02A3E04AB7}"/>
                  </c:ext>
                </c:extLst>
              </c15:ser>
            </c15:filteredLineSeries>
          </c:ext>
        </c:extLst>
      </c:lineChart>
      <c:catAx>
        <c:axId val="794982680"/>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94985304"/>
        <c:crosses val="autoZero"/>
        <c:auto val="1"/>
        <c:lblAlgn val="ctr"/>
        <c:lblOffset val="100"/>
        <c:noMultiLvlLbl val="0"/>
      </c:catAx>
      <c:valAx>
        <c:axId val="79498530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Number of incidents and injuries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94982680"/>
        <c:crosses val="autoZero"/>
        <c:crossBetween val="between"/>
      </c:valAx>
      <c:valAx>
        <c:axId val="934669280"/>
        <c:scaling>
          <c:orientation val="minMax"/>
          <c:max val="350"/>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Fatalities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86506480"/>
        <c:crosses val="max"/>
        <c:crossBetween val="between"/>
      </c:valAx>
      <c:catAx>
        <c:axId val="686506480"/>
        <c:scaling>
          <c:orientation val="minMax"/>
        </c:scaling>
        <c:delete val="1"/>
        <c:axPos val="b"/>
        <c:numFmt formatCode="General" sourceLinked="1"/>
        <c:majorTickMark val="out"/>
        <c:minorTickMark val="none"/>
        <c:tickLblPos val="nextTo"/>
        <c:crossAx val="934669280"/>
        <c:crosses val="autoZero"/>
        <c:auto val="1"/>
        <c:lblAlgn val="ctr"/>
        <c:lblOffset val="100"/>
        <c:noMultiLvlLbl val="0"/>
      </c:catAx>
      <c:spPr>
        <a:noFill/>
        <a:ln>
          <a:noFill/>
        </a:ln>
        <a:effectLst/>
      </c:spPr>
    </c:plotArea>
    <c:legend>
      <c:legendPos val="t"/>
      <c:layout>
        <c:manualLayout>
          <c:xMode val="edge"/>
          <c:yMode val="edge"/>
          <c:x val="0.28432496719160105"/>
          <c:y val="8.0238704177323109E-2"/>
          <c:w val="0.43048036964129482"/>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7858CCD0-3CB9-4B95-ADF3-0DBD982925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23</xdr:row>
      <xdr:rowOff>0</xdr:rowOff>
    </xdr:from>
    <xdr:to>
      <xdr:col>12</xdr:col>
      <xdr:colOff>1</xdr:colOff>
      <xdr:row>27</xdr:row>
      <xdr:rowOff>0</xdr:rowOff>
    </xdr:to>
    <xdr:sp macro="" textlink="">
      <xdr:nvSpPr>
        <xdr:cNvPr id="5" name="TextBox 4">
          <a:extLst>
            <a:ext uri="{FF2B5EF4-FFF2-40B4-BE49-F238E27FC236}">
              <a16:creationId xmlns:a16="http://schemas.microsoft.com/office/drawing/2014/main" id="{E1C68CE8-B326-4A18-BC91-956086AD4F25}"/>
            </a:ext>
          </a:extLst>
        </xdr:cNvPr>
        <xdr:cNvSpPr txBox="1"/>
      </xdr:nvSpPr>
      <xdr:spPr>
        <a:xfrm>
          <a:off x="1" y="3724275"/>
          <a:ext cx="73152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The number of indicents and injuries has remained mostly stable over the years, however, there is a slight trend upward in fatalities.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BAF3B-B333-4C06-B24C-429645EF8D3A}">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7"/>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6.5" x14ac:dyDescent="0.3"/>
  <cols>
    <col min="1" max="1" width="27.7109375" style="56" customWidth="1"/>
    <col min="2" max="2" width="7.85546875" style="56" bestFit="1" customWidth="1"/>
    <col min="3" max="12" width="7.140625" style="56" customWidth="1"/>
    <col min="13" max="14" width="7.140625" style="53" customWidth="1"/>
    <col min="15" max="16" width="7.140625" style="56" customWidth="1"/>
    <col min="17" max="21" width="7.140625" style="87" customWidth="1"/>
    <col min="22" max="33" width="7.140625" style="56" customWidth="1"/>
    <col min="34" max="34" width="9.7109375" style="56" customWidth="1"/>
    <col min="35" max="36" width="7.140625" style="56" customWidth="1"/>
    <col min="37" max="16384" width="9.140625" style="56"/>
  </cols>
  <sheetData>
    <row r="1" spans="1:36" ht="16.5" customHeight="1" thickBot="1" x14ac:dyDescent="0.3">
      <c r="A1" s="113" t="s">
        <v>70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row>
    <row r="2" spans="1:36" s="83" customFormat="1" ht="16.5" customHeight="1" x14ac:dyDescent="0.3">
      <c r="A2" s="76"/>
      <c r="B2" s="77">
        <v>1990</v>
      </c>
      <c r="C2" s="77">
        <v>1991</v>
      </c>
      <c r="D2" s="77">
        <v>1992</v>
      </c>
      <c r="E2" s="77">
        <v>1993</v>
      </c>
      <c r="F2" s="77">
        <v>1994</v>
      </c>
      <c r="G2" s="77">
        <v>1995</v>
      </c>
      <c r="H2" s="77">
        <v>1996</v>
      </c>
      <c r="I2" s="77">
        <v>1997</v>
      </c>
      <c r="J2" s="77">
        <v>1998</v>
      </c>
      <c r="K2" s="77">
        <v>1999</v>
      </c>
      <c r="L2" s="77">
        <v>2000</v>
      </c>
      <c r="M2" s="77">
        <v>2001</v>
      </c>
      <c r="N2" s="77">
        <v>2002</v>
      </c>
      <c r="O2" s="77">
        <v>2003</v>
      </c>
      <c r="P2" s="77">
        <v>2004</v>
      </c>
      <c r="Q2" s="77">
        <v>2005</v>
      </c>
      <c r="R2" s="77">
        <v>2006</v>
      </c>
      <c r="S2" s="77">
        <v>2007</v>
      </c>
      <c r="T2" s="77">
        <v>2008</v>
      </c>
      <c r="U2" s="77">
        <v>2009</v>
      </c>
      <c r="V2" s="77">
        <v>2010</v>
      </c>
      <c r="W2" s="77">
        <v>2011</v>
      </c>
      <c r="X2" s="77">
        <v>2012</v>
      </c>
      <c r="Y2" s="77">
        <v>2013</v>
      </c>
      <c r="Z2" s="77">
        <v>2014</v>
      </c>
      <c r="AA2" s="77">
        <v>2015</v>
      </c>
      <c r="AB2" s="77">
        <v>2016</v>
      </c>
      <c r="AC2" s="77">
        <v>2017</v>
      </c>
      <c r="AD2" s="77">
        <v>2018</v>
      </c>
      <c r="AE2" s="77">
        <v>2019</v>
      </c>
      <c r="AF2" s="77">
        <v>2020</v>
      </c>
      <c r="AG2" s="77">
        <v>2021</v>
      </c>
      <c r="AH2" s="77">
        <v>2022</v>
      </c>
      <c r="AI2" s="77">
        <v>2023</v>
      </c>
      <c r="AJ2" s="77">
        <v>2024</v>
      </c>
    </row>
    <row r="3" spans="1:36" s="75" customFormat="1" ht="16.5" customHeight="1" x14ac:dyDescent="0.3">
      <c r="A3" s="80" t="s">
        <v>1</v>
      </c>
      <c r="B3" s="52">
        <v>237</v>
      </c>
      <c r="C3" s="52">
        <v>208</v>
      </c>
      <c r="D3" s="52">
        <v>199</v>
      </c>
      <c r="E3" s="78">
        <v>184</v>
      </c>
      <c r="F3" s="78">
        <v>208</v>
      </c>
      <c r="G3" s="78">
        <v>182</v>
      </c>
      <c r="H3" s="52">
        <v>193</v>
      </c>
      <c r="I3" s="52">
        <v>196</v>
      </c>
      <c r="J3" s="52">
        <v>192</v>
      </c>
      <c r="K3" s="52">
        <v>204</v>
      </c>
      <c r="L3" s="52">
        <v>208</v>
      </c>
      <c r="M3" s="52">
        <v>181</v>
      </c>
      <c r="N3" s="52">
        <v>182</v>
      </c>
      <c r="O3" s="52">
        <v>202</v>
      </c>
      <c r="P3" s="52">
        <v>177</v>
      </c>
      <c r="Q3" s="52">
        <v>149</v>
      </c>
      <c r="R3" s="52">
        <v>162</v>
      </c>
      <c r="S3" s="52">
        <v>188</v>
      </c>
      <c r="T3" s="52">
        <v>195</v>
      </c>
      <c r="U3" s="52">
        <v>238</v>
      </c>
      <c r="V3" s="52">
        <v>224</v>
      </c>
      <c r="W3" s="52">
        <v>227</v>
      </c>
      <c r="X3" s="52">
        <v>265</v>
      </c>
      <c r="Y3" s="52">
        <v>273</v>
      </c>
      <c r="Z3" s="52">
        <v>240</v>
      </c>
      <c r="AA3" s="52">
        <v>251</v>
      </c>
      <c r="AB3" s="52">
        <v>259</v>
      </c>
      <c r="AC3" s="52">
        <v>249</v>
      </c>
      <c r="AD3" s="52">
        <v>260</v>
      </c>
      <c r="AE3" s="52">
        <v>268</v>
      </c>
      <c r="AF3" s="52">
        <v>289</v>
      </c>
      <c r="AG3" s="52">
        <v>321</v>
      </c>
      <c r="AH3" s="52">
        <v>340</v>
      </c>
      <c r="AI3" s="52">
        <v>330</v>
      </c>
      <c r="AJ3" s="52">
        <v>262</v>
      </c>
    </row>
    <row r="4" spans="1:36" s="75" customFormat="1" ht="16.5" customHeight="1" x14ac:dyDescent="0.3">
      <c r="A4" s="79" t="s">
        <v>2</v>
      </c>
      <c r="B4" s="74">
        <v>110</v>
      </c>
      <c r="C4" s="74">
        <v>88</v>
      </c>
      <c r="D4" s="74">
        <v>99</v>
      </c>
      <c r="E4" s="74">
        <v>83</v>
      </c>
      <c r="F4" s="74">
        <v>108</v>
      </c>
      <c r="G4" s="74">
        <v>82</v>
      </c>
      <c r="H4" s="74">
        <v>101</v>
      </c>
      <c r="I4" s="74">
        <v>109</v>
      </c>
      <c r="J4" s="74">
        <v>109</v>
      </c>
      <c r="K4" s="74">
        <v>102</v>
      </c>
      <c r="L4" s="74">
        <v>90</v>
      </c>
      <c r="M4" s="74">
        <v>95</v>
      </c>
      <c r="N4" s="74">
        <v>84</v>
      </c>
      <c r="O4" s="74">
        <v>113</v>
      </c>
      <c r="P4" s="74">
        <v>82</v>
      </c>
      <c r="Q4" s="74">
        <v>80</v>
      </c>
      <c r="R4" s="74">
        <v>108</v>
      </c>
      <c r="S4" s="74">
        <v>106</v>
      </c>
      <c r="T4" s="74">
        <v>84</v>
      </c>
      <c r="U4" s="74">
        <v>83</v>
      </c>
      <c r="V4" s="74">
        <v>86</v>
      </c>
      <c r="W4" s="74">
        <v>93</v>
      </c>
      <c r="X4" s="74">
        <v>98</v>
      </c>
      <c r="Y4" s="74">
        <v>110</v>
      </c>
      <c r="Z4" s="74">
        <v>93</v>
      </c>
      <c r="AA4" s="74">
        <v>96</v>
      </c>
      <c r="AB4" s="74">
        <v>101</v>
      </c>
      <c r="AC4" s="74">
        <v>90</v>
      </c>
      <c r="AD4" s="74">
        <v>81</v>
      </c>
      <c r="AE4" s="74">
        <v>85</v>
      </c>
      <c r="AF4" s="74">
        <v>111</v>
      </c>
      <c r="AG4" s="74">
        <v>117</v>
      </c>
      <c r="AH4" s="74">
        <v>105</v>
      </c>
      <c r="AI4" s="74">
        <v>102</v>
      </c>
      <c r="AJ4" s="74">
        <v>80</v>
      </c>
    </row>
    <row r="5" spans="1:36" s="75" customFormat="1" ht="16.5" customHeight="1" x14ac:dyDescent="0.3">
      <c r="A5" s="79" t="s">
        <v>39</v>
      </c>
      <c r="B5" s="74">
        <v>7</v>
      </c>
      <c r="C5" s="74">
        <v>13</v>
      </c>
      <c r="D5" s="74">
        <v>9</v>
      </c>
      <c r="E5" s="74">
        <v>15</v>
      </c>
      <c r="F5" s="74">
        <v>13</v>
      </c>
      <c r="G5" s="74">
        <v>15</v>
      </c>
      <c r="H5" s="74">
        <v>6</v>
      </c>
      <c r="I5" s="74">
        <v>3</v>
      </c>
      <c r="J5" s="74">
        <v>23</v>
      </c>
      <c r="K5" s="74">
        <v>17</v>
      </c>
      <c r="L5" s="74">
        <v>30</v>
      </c>
      <c r="M5" s="74">
        <v>21</v>
      </c>
      <c r="N5" s="74">
        <v>13</v>
      </c>
      <c r="O5" s="74">
        <v>18</v>
      </c>
      <c r="P5" s="74">
        <v>21</v>
      </c>
      <c r="Q5" s="74">
        <v>19</v>
      </c>
      <c r="R5" s="74">
        <v>17</v>
      </c>
      <c r="S5" s="74">
        <v>33</v>
      </c>
      <c r="T5" s="74">
        <v>18</v>
      </c>
      <c r="U5" s="74">
        <v>36</v>
      </c>
      <c r="V5" s="74">
        <v>22</v>
      </c>
      <c r="W5" s="74">
        <v>36</v>
      </c>
      <c r="X5" s="74">
        <v>47</v>
      </c>
      <c r="Y5" s="74">
        <v>37</v>
      </c>
      <c r="Z5" s="74">
        <v>41</v>
      </c>
      <c r="AA5" s="74">
        <v>51</v>
      </c>
      <c r="AB5" s="74">
        <v>43</v>
      </c>
      <c r="AC5" s="74">
        <v>57</v>
      </c>
      <c r="AD5" s="74">
        <v>41</v>
      </c>
      <c r="AE5" s="74">
        <v>49</v>
      </c>
      <c r="AF5" s="74">
        <v>45</v>
      </c>
      <c r="AG5" s="74">
        <v>50</v>
      </c>
      <c r="AH5" s="74">
        <v>64</v>
      </c>
      <c r="AI5" s="74">
        <v>53</v>
      </c>
      <c r="AJ5" s="74">
        <v>37</v>
      </c>
    </row>
    <row r="6" spans="1:36" s="75" customFormat="1" ht="16.5" customHeight="1" x14ac:dyDescent="0.3">
      <c r="A6" s="79" t="s">
        <v>4</v>
      </c>
      <c r="B6" s="74">
        <v>117</v>
      </c>
      <c r="C6" s="74">
        <v>103</v>
      </c>
      <c r="D6" s="74">
        <v>91</v>
      </c>
      <c r="E6" s="74">
        <v>83</v>
      </c>
      <c r="F6" s="74">
        <v>85</v>
      </c>
      <c r="G6" s="74">
        <v>79</v>
      </c>
      <c r="H6" s="74">
        <v>74</v>
      </c>
      <c r="I6" s="74">
        <v>77</v>
      </c>
      <c r="J6" s="74">
        <v>54</v>
      </c>
      <c r="K6" s="74">
        <v>84</v>
      </c>
      <c r="L6" s="74">
        <v>80</v>
      </c>
      <c r="M6" s="74">
        <v>59</v>
      </c>
      <c r="N6" s="74">
        <v>76</v>
      </c>
      <c r="O6" s="74">
        <v>48</v>
      </c>
      <c r="P6" s="74">
        <v>60</v>
      </c>
      <c r="Q6" s="74">
        <v>35</v>
      </c>
      <c r="R6" s="74">
        <v>23</v>
      </c>
      <c r="S6" s="74">
        <v>32</v>
      </c>
      <c r="T6" s="74">
        <v>81</v>
      </c>
      <c r="U6" s="74">
        <v>105</v>
      </c>
      <c r="V6" s="74">
        <v>97</v>
      </c>
      <c r="W6" s="74">
        <v>94</v>
      </c>
      <c r="X6" s="74">
        <v>102</v>
      </c>
      <c r="Y6" s="74">
        <v>111</v>
      </c>
      <c r="Z6" s="74">
        <v>94</v>
      </c>
      <c r="AA6" s="74">
        <v>95</v>
      </c>
      <c r="AB6" s="74">
        <v>106</v>
      </c>
      <c r="AC6" s="74">
        <v>92</v>
      </c>
      <c r="AD6" s="74">
        <v>132</v>
      </c>
      <c r="AE6" s="74">
        <v>124</v>
      </c>
      <c r="AF6" s="74">
        <v>130</v>
      </c>
      <c r="AG6" s="74">
        <v>147</v>
      </c>
      <c r="AH6" s="74">
        <v>158</v>
      </c>
      <c r="AI6" s="74">
        <v>159</v>
      </c>
      <c r="AJ6" s="74">
        <v>138</v>
      </c>
    </row>
    <row r="7" spans="1:36" s="75" customFormat="1" ht="16.5" customHeight="1" x14ac:dyDescent="0.3">
      <c r="A7" s="79" t="s">
        <v>51</v>
      </c>
      <c r="B7" s="74">
        <v>0</v>
      </c>
      <c r="C7" s="74">
        <v>3</v>
      </c>
      <c r="D7" s="74">
        <v>0</v>
      </c>
      <c r="E7" s="74">
        <v>2</v>
      </c>
      <c r="F7" s="74">
        <v>2</v>
      </c>
      <c r="G7" s="74">
        <v>6</v>
      </c>
      <c r="H7" s="74">
        <v>11</v>
      </c>
      <c r="I7" s="74">
        <v>7</v>
      </c>
      <c r="J7" s="74">
        <v>4</v>
      </c>
      <c r="K7" s="74">
        <v>1</v>
      </c>
      <c r="L7" s="74">
        <v>8</v>
      </c>
      <c r="M7" s="74">
        <v>5</v>
      </c>
      <c r="N7" s="74">
        <v>6</v>
      </c>
      <c r="O7" s="74">
        <v>11</v>
      </c>
      <c r="P7" s="74">
        <v>6</v>
      </c>
      <c r="Q7" s="74">
        <v>12</v>
      </c>
      <c r="R7" s="74">
        <v>12</v>
      </c>
      <c r="S7" s="74">
        <v>13</v>
      </c>
      <c r="T7" s="74">
        <v>7</v>
      </c>
      <c r="U7" s="74">
        <v>7</v>
      </c>
      <c r="V7" s="74">
        <v>10</v>
      </c>
      <c r="W7" s="74">
        <v>4</v>
      </c>
      <c r="X7" s="74">
        <v>14</v>
      </c>
      <c r="Y7" s="74">
        <v>10</v>
      </c>
      <c r="Z7" s="74">
        <v>11</v>
      </c>
      <c r="AA7" s="74">
        <v>6</v>
      </c>
      <c r="AB7" s="74">
        <v>6</v>
      </c>
      <c r="AC7" s="74">
        <v>7</v>
      </c>
      <c r="AD7" s="74">
        <v>3</v>
      </c>
      <c r="AE7" s="74">
        <v>9</v>
      </c>
      <c r="AF7" s="74">
        <v>2</v>
      </c>
      <c r="AG7" s="74">
        <v>5</v>
      </c>
      <c r="AH7" s="74">
        <v>9</v>
      </c>
      <c r="AI7" s="74">
        <v>14</v>
      </c>
      <c r="AJ7" s="74">
        <v>6</v>
      </c>
    </row>
    <row r="8" spans="1:36" s="75" customFormat="1" ht="16.5" customHeight="1" x14ac:dyDescent="0.3">
      <c r="A8" s="79" t="s">
        <v>7</v>
      </c>
      <c r="B8" s="74">
        <v>0</v>
      </c>
      <c r="C8" s="74">
        <v>0</v>
      </c>
      <c r="D8" s="74">
        <v>0</v>
      </c>
      <c r="E8" s="74">
        <v>0</v>
      </c>
      <c r="F8" s="74">
        <v>0</v>
      </c>
      <c r="G8" s="74">
        <v>0</v>
      </c>
      <c r="H8" s="74">
        <v>0</v>
      </c>
      <c r="I8" s="74">
        <v>0</v>
      </c>
      <c r="J8" s="74">
        <v>0</v>
      </c>
      <c r="K8" s="74">
        <v>0</v>
      </c>
      <c r="L8" s="74">
        <v>0</v>
      </c>
      <c r="M8" s="74">
        <v>0</v>
      </c>
      <c r="N8" s="74">
        <v>1</v>
      </c>
      <c r="O8" s="74">
        <v>0</v>
      </c>
      <c r="P8" s="74">
        <v>7</v>
      </c>
      <c r="Q8" s="74">
        <v>0</v>
      </c>
      <c r="R8" s="74">
        <v>1</v>
      </c>
      <c r="S8" s="74">
        <v>1</v>
      </c>
      <c r="T8" s="74">
        <v>0</v>
      </c>
      <c r="U8" s="74">
        <v>4</v>
      </c>
      <c r="V8" s="74">
        <v>1</v>
      </c>
      <c r="W8" s="74">
        <v>0</v>
      </c>
      <c r="X8" s="74">
        <v>2</v>
      </c>
      <c r="Y8" s="74">
        <v>2</v>
      </c>
      <c r="Z8" s="74">
        <v>0</v>
      </c>
      <c r="AA8" s="74">
        <v>0</v>
      </c>
      <c r="AB8" s="74">
        <v>0</v>
      </c>
      <c r="AC8" s="74">
        <v>0</v>
      </c>
      <c r="AD8" s="74">
        <v>0</v>
      </c>
      <c r="AE8" s="74">
        <v>1</v>
      </c>
      <c r="AF8" s="74">
        <v>0</v>
      </c>
      <c r="AG8" s="74">
        <v>2</v>
      </c>
      <c r="AH8" s="74">
        <v>2</v>
      </c>
      <c r="AI8" s="74">
        <v>1</v>
      </c>
      <c r="AJ8" s="74">
        <v>1</v>
      </c>
    </row>
    <row r="9" spans="1:36" s="75" customFormat="1" ht="16.5" customHeight="1" x14ac:dyDescent="0.3">
      <c r="A9" s="79" t="s">
        <v>40</v>
      </c>
      <c r="B9" s="74">
        <v>1</v>
      </c>
      <c r="C9" s="74">
        <v>0</v>
      </c>
      <c r="D9" s="74">
        <v>0</v>
      </c>
      <c r="E9" s="74">
        <v>0</v>
      </c>
      <c r="F9" s="74">
        <v>0</v>
      </c>
      <c r="G9" s="74">
        <v>0</v>
      </c>
      <c r="H9" s="74">
        <v>0</v>
      </c>
      <c r="I9" s="74">
        <v>0</v>
      </c>
      <c r="J9" s="74">
        <v>2</v>
      </c>
      <c r="K9" s="74">
        <v>0</v>
      </c>
      <c r="L9" s="74">
        <v>0</v>
      </c>
      <c r="M9" s="74">
        <v>0</v>
      </c>
      <c r="N9" s="74">
        <v>0</v>
      </c>
      <c r="O9" s="74">
        <v>0</v>
      </c>
      <c r="P9" s="74">
        <v>1</v>
      </c>
      <c r="Q9" s="74">
        <v>3</v>
      </c>
      <c r="R9" s="74">
        <v>0</v>
      </c>
      <c r="S9" s="74">
        <v>1</v>
      </c>
      <c r="T9" s="74">
        <v>4</v>
      </c>
      <c r="U9" s="74">
        <v>1</v>
      </c>
      <c r="V9" s="74">
        <v>3</v>
      </c>
      <c r="W9" s="74">
        <v>0</v>
      </c>
      <c r="X9" s="74">
        <v>1</v>
      </c>
      <c r="Y9" s="74">
        <v>1</v>
      </c>
      <c r="Z9" s="74">
        <v>1</v>
      </c>
      <c r="AA9" s="74">
        <v>0</v>
      </c>
      <c r="AB9" s="74">
        <v>1</v>
      </c>
      <c r="AC9" s="74">
        <v>1</v>
      </c>
      <c r="AD9" s="74">
        <v>1</v>
      </c>
      <c r="AE9" s="74">
        <v>0</v>
      </c>
      <c r="AF9" s="74">
        <v>1</v>
      </c>
      <c r="AG9" s="74">
        <v>0</v>
      </c>
      <c r="AH9" s="74">
        <v>1</v>
      </c>
      <c r="AI9" s="74">
        <v>1</v>
      </c>
      <c r="AJ9" s="74">
        <v>0</v>
      </c>
    </row>
    <row r="10" spans="1:36" s="75" customFormat="1" ht="16.5" customHeight="1" x14ac:dyDescent="0.3">
      <c r="A10" s="79" t="s">
        <v>62</v>
      </c>
      <c r="B10" s="74">
        <v>2</v>
      </c>
      <c r="C10" s="74">
        <v>1</v>
      </c>
      <c r="D10" s="74">
        <v>0</v>
      </c>
      <c r="E10" s="74">
        <v>1</v>
      </c>
      <c r="F10" s="74">
        <v>0</v>
      </c>
      <c r="G10" s="74">
        <v>0</v>
      </c>
      <c r="H10" s="74">
        <v>1</v>
      </c>
      <c r="I10" s="74">
        <v>0</v>
      </c>
      <c r="J10" s="74">
        <v>0</v>
      </c>
      <c r="K10" s="74">
        <v>0</v>
      </c>
      <c r="L10" s="74">
        <v>0</v>
      </c>
      <c r="M10" s="74">
        <v>1</v>
      </c>
      <c r="N10" s="74">
        <v>2</v>
      </c>
      <c r="O10" s="74">
        <v>12</v>
      </c>
      <c r="P10" s="74">
        <v>0</v>
      </c>
      <c r="Q10" s="74">
        <v>0</v>
      </c>
      <c r="R10" s="74">
        <v>1</v>
      </c>
      <c r="S10" s="74">
        <v>2</v>
      </c>
      <c r="T10" s="74">
        <v>1</v>
      </c>
      <c r="U10" s="74">
        <v>2</v>
      </c>
      <c r="V10" s="74">
        <v>5</v>
      </c>
      <c r="W10" s="74">
        <v>0</v>
      </c>
      <c r="X10" s="74">
        <v>1</v>
      </c>
      <c r="Y10" s="74">
        <v>2</v>
      </c>
      <c r="Z10" s="74">
        <v>0</v>
      </c>
      <c r="AA10" s="74">
        <v>3</v>
      </c>
      <c r="AB10" s="74">
        <v>2</v>
      </c>
      <c r="AC10" s="74">
        <v>2</v>
      </c>
      <c r="AD10" s="74">
        <v>2</v>
      </c>
      <c r="AE10" s="74">
        <v>0</v>
      </c>
      <c r="AF10" s="74">
        <v>0</v>
      </c>
      <c r="AG10" s="74">
        <v>0</v>
      </c>
      <c r="AH10" s="74">
        <v>1</v>
      </c>
      <c r="AI10" s="74">
        <v>0</v>
      </c>
      <c r="AJ10" s="74">
        <v>0</v>
      </c>
    </row>
    <row r="11" spans="1:36" s="116" customFormat="1" ht="16.5" customHeight="1" x14ac:dyDescent="0.3">
      <c r="A11" s="80" t="s">
        <v>49</v>
      </c>
      <c r="B11" s="52">
        <v>52496</v>
      </c>
      <c r="C11" s="52">
        <v>50144</v>
      </c>
      <c r="D11" s="52">
        <v>52942</v>
      </c>
      <c r="E11" s="52">
        <v>51491</v>
      </c>
      <c r="F11" s="52">
        <v>56435</v>
      </c>
      <c r="G11" s="52">
        <v>55420</v>
      </c>
      <c r="H11" s="52">
        <v>53689</v>
      </c>
      <c r="I11" s="52">
        <v>54101</v>
      </c>
      <c r="J11" s="52">
        <v>54692</v>
      </c>
      <c r="K11" s="52">
        <v>54655</v>
      </c>
      <c r="L11" s="52">
        <v>55676</v>
      </c>
      <c r="M11" s="52">
        <v>53029</v>
      </c>
      <c r="N11" s="52">
        <v>20233</v>
      </c>
      <c r="O11" s="52">
        <v>19627</v>
      </c>
      <c r="P11" s="52">
        <v>20455</v>
      </c>
      <c r="Q11" s="52">
        <v>19028</v>
      </c>
      <c r="R11" s="52">
        <v>20051</v>
      </c>
      <c r="S11" s="52">
        <v>22016</v>
      </c>
      <c r="T11" s="52">
        <v>22814</v>
      </c>
      <c r="U11" s="52">
        <v>24116</v>
      </c>
      <c r="V11" s="52">
        <v>23107</v>
      </c>
      <c r="W11" s="52">
        <v>21044</v>
      </c>
      <c r="X11" s="52">
        <v>21336</v>
      </c>
      <c r="Y11" s="52">
        <v>22553</v>
      </c>
      <c r="Z11" s="52">
        <v>23241</v>
      </c>
      <c r="AA11" s="52">
        <v>23523</v>
      </c>
      <c r="AB11" s="52">
        <v>23604</v>
      </c>
      <c r="AC11" s="52">
        <v>22834</v>
      </c>
      <c r="AD11" s="52">
        <v>22838</v>
      </c>
      <c r="AE11" s="52">
        <v>23362</v>
      </c>
      <c r="AF11" s="52">
        <v>15421</v>
      </c>
      <c r="AG11" s="52">
        <v>16566</v>
      </c>
      <c r="AH11" s="52">
        <v>18785</v>
      </c>
      <c r="AI11" s="52">
        <v>21168</v>
      </c>
      <c r="AJ11" s="52">
        <v>16832</v>
      </c>
    </row>
    <row r="12" spans="1:36" s="75" customFormat="1" ht="16.5" customHeight="1" x14ac:dyDescent="0.3">
      <c r="A12" s="79" t="s">
        <v>2</v>
      </c>
      <c r="B12" s="74">
        <v>40006</v>
      </c>
      <c r="C12" s="74">
        <v>38619</v>
      </c>
      <c r="D12" s="74">
        <v>40090</v>
      </c>
      <c r="E12" s="74">
        <v>38873</v>
      </c>
      <c r="F12" s="74">
        <v>42195</v>
      </c>
      <c r="G12" s="74">
        <v>41297</v>
      </c>
      <c r="H12" s="74">
        <v>39709</v>
      </c>
      <c r="I12" s="74">
        <v>39181</v>
      </c>
      <c r="J12" s="74">
        <v>41035</v>
      </c>
      <c r="K12" s="74">
        <v>41221</v>
      </c>
      <c r="L12" s="74">
        <v>40925</v>
      </c>
      <c r="M12" s="74">
        <v>38840</v>
      </c>
      <c r="N12" s="74">
        <v>13640</v>
      </c>
      <c r="O12" s="74">
        <v>13457</v>
      </c>
      <c r="P12" s="74">
        <v>13509</v>
      </c>
      <c r="Q12" s="74">
        <v>13362</v>
      </c>
      <c r="R12" s="74">
        <v>12919</v>
      </c>
      <c r="S12" s="74">
        <v>14194</v>
      </c>
      <c r="T12" s="74">
        <v>14950</v>
      </c>
      <c r="U12" s="74">
        <v>15813</v>
      </c>
      <c r="V12" s="74">
        <v>15350</v>
      </c>
      <c r="W12" s="74">
        <v>13495</v>
      </c>
      <c r="X12" s="74">
        <v>13845</v>
      </c>
      <c r="Y12" s="74">
        <v>14544</v>
      </c>
      <c r="Z12" s="74">
        <v>15010</v>
      </c>
      <c r="AA12" s="74">
        <v>15361</v>
      </c>
      <c r="AB12" s="74">
        <v>15275</v>
      </c>
      <c r="AC12" s="74">
        <v>14463</v>
      </c>
      <c r="AD12" s="74">
        <v>14479</v>
      </c>
      <c r="AE12" s="74">
        <v>14641</v>
      </c>
      <c r="AF12" s="74">
        <v>10210</v>
      </c>
      <c r="AG12" s="74">
        <v>10756</v>
      </c>
      <c r="AH12" s="74">
        <v>12197</v>
      </c>
      <c r="AI12" s="74">
        <v>13658</v>
      </c>
      <c r="AJ12" s="74">
        <v>11072</v>
      </c>
    </row>
    <row r="13" spans="1:36" s="75" customFormat="1" ht="16.5" customHeight="1" x14ac:dyDescent="0.3">
      <c r="A13" s="79" t="s">
        <v>39</v>
      </c>
      <c r="B13" s="74">
        <v>1244</v>
      </c>
      <c r="C13" s="74">
        <v>1251</v>
      </c>
      <c r="D13" s="74">
        <v>1268</v>
      </c>
      <c r="E13" s="74">
        <v>982</v>
      </c>
      <c r="F13" s="74">
        <v>1181</v>
      </c>
      <c r="G13" s="74">
        <v>1319</v>
      </c>
      <c r="H13" s="74">
        <v>1604</v>
      </c>
      <c r="I13" s="74">
        <v>1087</v>
      </c>
      <c r="J13" s="74">
        <v>1076</v>
      </c>
      <c r="K13" s="74">
        <v>1271</v>
      </c>
      <c r="L13" s="74">
        <v>1338</v>
      </c>
      <c r="M13" s="74">
        <v>1201</v>
      </c>
      <c r="N13" s="74">
        <v>554</v>
      </c>
      <c r="O13" s="74">
        <v>558</v>
      </c>
      <c r="P13" s="74">
        <v>656</v>
      </c>
      <c r="Q13" s="74">
        <v>624</v>
      </c>
      <c r="R13" s="74">
        <v>660</v>
      </c>
      <c r="S13" s="74">
        <v>843</v>
      </c>
      <c r="T13" s="74">
        <v>1029</v>
      </c>
      <c r="U13" s="74">
        <v>1070</v>
      </c>
      <c r="V13" s="74">
        <v>1013</v>
      </c>
      <c r="W13" s="74">
        <v>999</v>
      </c>
      <c r="X13" s="74">
        <v>948</v>
      </c>
      <c r="Y13" s="74">
        <v>1026</v>
      </c>
      <c r="Z13" s="74">
        <v>1168</v>
      </c>
      <c r="AA13" s="74">
        <v>1201</v>
      </c>
      <c r="AB13" s="74">
        <v>1194</v>
      </c>
      <c r="AC13" s="74">
        <v>1347</v>
      </c>
      <c r="AD13" s="74">
        <v>1144</v>
      </c>
      <c r="AE13" s="74">
        <v>1222</v>
      </c>
      <c r="AF13" s="74">
        <v>878</v>
      </c>
      <c r="AG13" s="74">
        <v>970</v>
      </c>
      <c r="AH13" s="74">
        <v>1011</v>
      </c>
      <c r="AI13" s="74">
        <v>1248</v>
      </c>
      <c r="AJ13" s="74">
        <v>967</v>
      </c>
    </row>
    <row r="14" spans="1:36" s="75" customFormat="1" ht="16.5" customHeight="1" x14ac:dyDescent="0.3">
      <c r="A14" s="79" t="s">
        <v>4</v>
      </c>
      <c r="B14" s="74">
        <v>10036</v>
      </c>
      <c r="C14" s="74">
        <v>9285</v>
      </c>
      <c r="D14" s="74">
        <v>10446</v>
      </c>
      <c r="E14" s="74">
        <v>10532</v>
      </c>
      <c r="F14" s="74">
        <v>11673</v>
      </c>
      <c r="G14" s="74">
        <v>11238</v>
      </c>
      <c r="H14" s="74">
        <v>11093</v>
      </c>
      <c r="I14" s="74">
        <v>12285</v>
      </c>
      <c r="J14" s="74">
        <v>11059</v>
      </c>
      <c r="K14" s="74">
        <v>9665</v>
      </c>
      <c r="L14" s="74">
        <v>10848</v>
      </c>
      <c r="M14" s="74">
        <v>10641</v>
      </c>
      <c r="N14" s="74">
        <v>4818</v>
      </c>
      <c r="O14" s="74">
        <v>4121</v>
      </c>
      <c r="P14" s="74">
        <v>5067</v>
      </c>
      <c r="Q14" s="74">
        <v>3790</v>
      </c>
      <c r="R14" s="74">
        <v>4729</v>
      </c>
      <c r="S14" s="74">
        <v>4981</v>
      </c>
      <c r="T14" s="74">
        <v>4733</v>
      </c>
      <c r="U14" s="74">
        <v>5032</v>
      </c>
      <c r="V14" s="74">
        <v>4876</v>
      </c>
      <c r="W14" s="74">
        <v>4726</v>
      </c>
      <c r="X14" s="74">
        <v>4751</v>
      </c>
      <c r="Y14" s="74">
        <v>5017</v>
      </c>
      <c r="Z14" s="74">
        <v>5060</v>
      </c>
      <c r="AA14" s="74">
        <v>4880</v>
      </c>
      <c r="AB14" s="74">
        <v>4732</v>
      </c>
      <c r="AC14" s="74">
        <v>4883</v>
      </c>
      <c r="AD14" s="74">
        <v>5117</v>
      </c>
      <c r="AE14" s="74">
        <v>5313</v>
      </c>
      <c r="AF14" s="74">
        <v>3111</v>
      </c>
      <c r="AG14" s="74">
        <v>3392</v>
      </c>
      <c r="AH14" s="74">
        <v>3787</v>
      </c>
      <c r="AI14" s="74">
        <v>4272</v>
      </c>
      <c r="AJ14" s="74">
        <v>3178</v>
      </c>
    </row>
    <row r="15" spans="1:36" s="75" customFormat="1" ht="16.5" customHeight="1" x14ac:dyDescent="0.3">
      <c r="A15" s="79" t="s">
        <v>51</v>
      </c>
      <c r="B15" s="74">
        <v>807</v>
      </c>
      <c r="C15" s="74">
        <v>622</v>
      </c>
      <c r="D15" s="74">
        <v>713</v>
      </c>
      <c r="E15" s="74">
        <v>652</v>
      </c>
      <c r="F15" s="74">
        <v>731</v>
      </c>
      <c r="G15" s="74">
        <v>935</v>
      </c>
      <c r="H15" s="74">
        <v>882</v>
      </c>
      <c r="I15" s="74">
        <v>1121</v>
      </c>
      <c r="J15" s="74">
        <v>1064</v>
      </c>
      <c r="K15" s="74">
        <v>1345</v>
      </c>
      <c r="L15" s="74">
        <v>1736</v>
      </c>
      <c r="M15" s="74">
        <v>1374</v>
      </c>
      <c r="N15" s="74">
        <v>1092</v>
      </c>
      <c r="O15" s="74">
        <v>1287</v>
      </c>
      <c r="P15" s="74">
        <v>1046</v>
      </c>
      <c r="Q15" s="74">
        <v>1184</v>
      </c>
      <c r="R15" s="74">
        <v>1610</v>
      </c>
      <c r="S15" s="74">
        <v>1839</v>
      </c>
      <c r="T15" s="74">
        <v>1979</v>
      </c>
      <c r="U15" s="74">
        <v>1896</v>
      </c>
      <c r="V15" s="74">
        <v>1649</v>
      </c>
      <c r="W15" s="74">
        <v>1568</v>
      </c>
      <c r="X15" s="74">
        <v>1542</v>
      </c>
      <c r="Y15" s="74">
        <v>1659</v>
      </c>
      <c r="Z15" s="74">
        <v>1779</v>
      </c>
      <c r="AA15" s="74">
        <v>1851</v>
      </c>
      <c r="AB15" s="74">
        <v>2136</v>
      </c>
      <c r="AC15" s="74">
        <v>1887</v>
      </c>
      <c r="AD15" s="74">
        <v>1842</v>
      </c>
      <c r="AE15" s="74">
        <v>1925</v>
      </c>
      <c r="AF15" s="74">
        <v>1049</v>
      </c>
      <c r="AG15" s="74">
        <v>1147</v>
      </c>
      <c r="AH15" s="74">
        <v>1419</v>
      </c>
      <c r="AI15" s="74">
        <v>1723</v>
      </c>
      <c r="AJ15" s="74">
        <v>1359</v>
      </c>
    </row>
    <row r="16" spans="1:36" s="75" customFormat="1" ht="16.5" customHeight="1" x14ac:dyDescent="0.3">
      <c r="A16" s="79" t="s">
        <v>7</v>
      </c>
      <c r="B16" s="74">
        <v>21</v>
      </c>
      <c r="C16" s="74">
        <v>40</v>
      </c>
      <c r="D16" s="74">
        <v>19</v>
      </c>
      <c r="E16" s="74">
        <v>59</v>
      </c>
      <c r="F16" s="74">
        <v>29</v>
      </c>
      <c r="G16" s="74">
        <v>25</v>
      </c>
      <c r="H16" s="74">
        <v>27</v>
      </c>
      <c r="I16" s="74">
        <v>54</v>
      </c>
      <c r="J16" s="74">
        <v>67</v>
      </c>
      <c r="K16" s="74">
        <v>41</v>
      </c>
      <c r="L16" s="74">
        <v>52</v>
      </c>
      <c r="M16" s="74">
        <v>40</v>
      </c>
      <c r="N16" s="74">
        <v>43</v>
      </c>
      <c r="O16" s="74">
        <v>19</v>
      </c>
      <c r="P16" s="74">
        <v>46</v>
      </c>
      <c r="Q16" s="74">
        <v>37</v>
      </c>
      <c r="R16" s="74">
        <v>58</v>
      </c>
      <c r="S16" s="74">
        <v>40</v>
      </c>
      <c r="T16" s="74">
        <v>23</v>
      </c>
      <c r="U16" s="74">
        <v>69</v>
      </c>
      <c r="V16" s="74">
        <v>39</v>
      </c>
      <c r="W16" s="74">
        <v>21</v>
      </c>
      <c r="X16" s="74">
        <v>31</v>
      </c>
      <c r="Y16" s="74">
        <v>62</v>
      </c>
      <c r="Z16" s="74">
        <v>20</v>
      </c>
      <c r="AA16" s="74">
        <v>36</v>
      </c>
      <c r="AB16" s="74">
        <v>48</v>
      </c>
      <c r="AC16" s="74">
        <v>25</v>
      </c>
      <c r="AD16" s="74">
        <v>30</v>
      </c>
      <c r="AE16" s="74">
        <v>17</v>
      </c>
      <c r="AF16" s="74">
        <v>14</v>
      </c>
      <c r="AG16" s="74">
        <v>17</v>
      </c>
      <c r="AH16" s="74">
        <v>27</v>
      </c>
      <c r="AI16" s="74">
        <v>18</v>
      </c>
      <c r="AJ16" s="74">
        <v>32</v>
      </c>
    </row>
    <row r="17" spans="1:36" s="75" customFormat="1" ht="16.5" customHeight="1" x14ac:dyDescent="0.3">
      <c r="A17" s="79" t="s">
        <v>40</v>
      </c>
      <c r="B17" s="74">
        <v>4</v>
      </c>
      <c r="C17" s="74">
        <v>0</v>
      </c>
      <c r="D17" s="74">
        <v>7</v>
      </c>
      <c r="E17" s="74">
        <v>10</v>
      </c>
      <c r="F17" s="74">
        <v>10</v>
      </c>
      <c r="G17" s="74">
        <v>8</v>
      </c>
      <c r="H17" s="74">
        <v>20</v>
      </c>
      <c r="I17" s="74">
        <v>16</v>
      </c>
      <c r="J17" s="74">
        <v>12</v>
      </c>
      <c r="K17" s="74">
        <v>21</v>
      </c>
      <c r="L17" s="74">
        <v>15</v>
      </c>
      <c r="M17" s="74">
        <v>36</v>
      </c>
      <c r="N17" s="74">
        <v>28</v>
      </c>
      <c r="O17" s="74">
        <v>29</v>
      </c>
      <c r="P17" s="74">
        <v>24</v>
      </c>
      <c r="Q17" s="74">
        <v>7</v>
      </c>
      <c r="R17" s="74">
        <v>19</v>
      </c>
      <c r="S17" s="74">
        <v>11</v>
      </c>
      <c r="T17" s="74">
        <v>22</v>
      </c>
      <c r="U17" s="74">
        <v>37</v>
      </c>
      <c r="V17" s="74">
        <v>89</v>
      </c>
      <c r="W17" s="74">
        <v>116</v>
      </c>
      <c r="X17" s="74">
        <v>83</v>
      </c>
      <c r="Y17" s="74">
        <v>89</v>
      </c>
      <c r="Z17" s="74">
        <v>70</v>
      </c>
      <c r="AA17" s="74">
        <v>82</v>
      </c>
      <c r="AB17" s="74">
        <v>82</v>
      </c>
      <c r="AC17" s="74">
        <v>80</v>
      </c>
      <c r="AD17" s="74">
        <v>95</v>
      </c>
      <c r="AE17" s="74">
        <v>95</v>
      </c>
      <c r="AF17" s="74">
        <v>106</v>
      </c>
      <c r="AG17" s="74">
        <v>111</v>
      </c>
      <c r="AH17" s="74">
        <v>123</v>
      </c>
      <c r="AI17" s="74">
        <v>99</v>
      </c>
      <c r="AJ17" s="74">
        <v>68</v>
      </c>
    </row>
    <row r="18" spans="1:36" s="75" customFormat="1" ht="16.5" customHeight="1" x14ac:dyDescent="0.3">
      <c r="A18" s="79" t="s">
        <v>62</v>
      </c>
      <c r="B18" s="74">
        <v>378</v>
      </c>
      <c r="C18" s="74">
        <v>327</v>
      </c>
      <c r="D18" s="74">
        <v>399</v>
      </c>
      <c r="E18" s="74">
        <v>383</v>
      </c>
      <c r="F18" s="74">
        <v>616</v>
      </c>
      <c r="G18" s="74">
        <v>598</v>
      </c>
      <c r="H18" s="74">
        <v>354</v>
      </c>
      <c r="I18" s="74">
        <v>357</v>
      </c>
      <c r="J18" s="74">
        <v>379</v>
      </c>
      <c r="K18" s="74">
        <v>1091</v>
      </c>
      <c r="L18" s="74">
        <v>762</v>
      </c>
      <c r="M18" s="74">
        <v>897</v>
      </c>
      <c r="N18" s="74">
        <v>58</v>
      </c>
      <c r="O18" s="74">
        <v>156</v>
      </c>
      <c r="P18" s="74">
        <v>107</v>
      </c>
      <c r="Q18" s="74">
        <v>24</v>
      </c>
      <c r="R18" s="74">
        <v>56</v>
      </c>
      <c r="S18" s="74">
        <v>108</v>
      </c>
      <c r="T18" s="74">
        <v>78</v>
      </c>
      <c r="U18" s="74">
        <v>199</v>
      </c>
      <c r="V18" s="74">
        <v>91</v>
      </c>
      <c r="W18" s="74">
        <v>119</v>
      </c>
      <c r="X18" s="74">
        <v>136</v>
      </c>
      <c r="Y18" s="74">
        <v>156</v>
      </c>
      <c r="Z18" s="74">
        <v>134</v>
      </c>
      <c r="AA18" s="74">
        <v>112</v>
      </c>
      <c r="AB18" s="74">
        <v>137</v>
      </c>
      <c r="AC18" s="74">
        <v>149</v>
      </c>
      <c r="AD18" s="74">
        <v>131</v>
      </c>
      <c r="AE18" s="74">
        <v>149</v>
      </c>
      <c r="AF18" s="74">
        <v>53</v>
      </c>
      <c r="AG18" s="74">
        <v>173</v>
      </c>
      <c r="AH18" s="74">
        <v>221</v>
      </c>
      <c r="AI18" s="74">
        <v>150</v>
      </c>
      <c r="AJ18" s="74">
        <v>156</v>
      </c>
    </row>
    <row r="19" spans="1:36" s="116" customFormat="1" ht="16.5" customHeight="1" x14ac:dyDescent="0.3">
      <c r="A19" s="80" t="s">
        <v>48</v>
      </c>
      <c r="B19" s="52">
        <v>87318</v>
      </c>
      <c r="C19" s="52">
        <v>80834</v>
      </c>
      <c r="D19" s="52">
        <v>70771</v>
      </c>
      <c r="E19" s="52">
        <v>63286</v>
      </c>
      <c r="F19" s="81">
        <v>68228</v>
      </c>
      <c r="G19" s="81">
        <v>60160</v>
      </c>
      <c r="H19" s="52">
        <v>57244</v>
      </c>
      <c r="I19" s="52">
        <v>58836</v>
      </c>
      <c r="J19" s="52">
        <v>57937</v>
      </c>
      <c r="K19" s="52">
        <v>57282</v>
      </c>
      <c r="L19" s="52">
        <v>58571</v>
      </c>
      <c r="M19" s="52">
        <v>56881</v>
      </c>
      <c r="N19" s="52">
        <v>24458</v>
      </c>
      <c r="O19" s="52">
        <v>20714</v>
      </c>
      <c r="P19" s="52">
        <v>21931</v>
      </c>
      <c r="Q19" s="52">
        <v>22126</v>
      </c>
      <c r="R19" s="52">
        <v>24547</v>
      </c>
      <c r="S19" s="52">
        <v>25164</v>
      </c>
      <c r="T19" s="52">
        <v>21146</v>
      </c>
      <c r="U19" s="52">
        <v>21995</v>
      </c>
      <c r="V19" s="52">
        <v>20475</v>
      </c>
      <c r="W19" s="52">
        <v>18525</v>
      </c>
      <c r="X19" s="52">
        <v>18293</v>
      </c>
      <c r="Y19" s="52">
        <v>19449</v>
      </c>
      <c r="Z19" s="52">
        <v>20035</v>
      </c>
      <c r="AA19" s="52">
        <v>22606</v>
      </c>
      <c r="AB19" s="52">
        <v>23232</v>
      </c>
      <c r="AC19" s="52">
        <v>22564</v>
      </c>
      <c r="AD19" s="52">
        <v>22839</v>
      </c>
      <c r="AE19" s="52">
        <v>23339</v>
      </c>
      <c r="AF19" s="52">
        <v>16973</v>
      </c>
      <c r="AG19" s="52">
        <v>18674</v>
      </c>
      <c r="AH19" s="52">
        <v>20987</v>
      </c>
      <c r="AI19" s="52">
        <v>22459</v>
      </c>
      <c r="AJ19" s="52">
        <v>17715</v>
      </c>
    </row>
    <row r="20" spans="1:36" s="75" customFormat="1" ht="16.5" customHeight="1" x14ac:dyDescent="0.3">
      <c r="A20" s="79" t="s">
        <v>2</v>
      </c>
      <c r="B20" s="74">
        <v>70437</v>
      </c>
      <c r="C20" s="74">
        <v>63453</v>
      </c>
      <c r="D20" s="74">
        <v>52182</v>
      </c>
      <c r="E20" s="74">
        <v>45580</v>
      </c>
      <c r="F20" s="74">
        <v>49185</v>
      </c>
      <c r="G20" s="74">
        <v>42780</v>
      </c>
      <c r="H20" s="74">
        <v>40456</v>
      </c>
      <c r="I20" s="74">
        <v>40524</v>
      </c>
      <c r="J20" s="74">
        <v>41616</v>
      </c>
      <c r="K20" s="74">
        <v>41094</v>
      </c>
      <c r="L20" s="74">
        <v>41677</v>
      </c>
      <c r="M20" s="74">
        <v>40321</v>
      </c>
      <c r="N20" s="74">
        <v>14232</v>
      </c>
      <c r="O20" s="74">
        <v>12033</v>
      </c>
      <c r="P20" s="74">
        <v>12666</v>
      </c>
      <c r="Q20" s="74">
        <v>12861</v>
      </c>
      <c r="R20" s="74">
        <v>14324</v>
      </c>
      <c r="S20" s="74">
        <v>13791</v>
      </c>
      <c r="T20" s="74">
        <v>11950</v>
      </c>
      <c r="U20" s="74">
        <v>12727</v>
      </c>
      <c r="V20" s="74">
        <v>11788</v>
      </c>
      <c r="W20" s="74">
        <v>9934</v>
      </c>
      <c r="X20" s="74">
        <v>10018</v>
      </c>
      <c r="Y20" s="74">
        <v>10638</v>
      </c>
      <c r="Z20" s="74">
        <v>11050</v>
      </c>
      <c r="AA20" s="74">
        <v>12516</v>
      </c>
      <c r="AB20" s="74">
        <v>12734</v>
      </c>
      <c r="AC20" s="74">
        <v>12412</v>
      </c>
      <c r="AD20" s="74">
        <v>12595</v>
      </c>
      <c r="AE20" s="74">
        <v>12946</v>
      </c>
      <c r="AF20" s="74">
        <v>9783</v>
      </c>
      <c r="AG20" s="74">
        <v>10665</v>
      </c>
      <c r="AH20" s="74">
        <v>11702</v>
      </c>
      <c r="AI20" s="74">
        <v>12608</v>
      </c>
      <c r="AJ20" s="74">
        <v>10351</v>
      </c>
    </row>
    <row r="21" spans="1:36" s="75" customFormat="1" ht="16.5" customHeight="1" x14ac:dyDescent="0.3">
      <c r="A21" s="79" t="s">
        <v>39</v>
      </c>
      <c r="B21" s="74">
        <v>1465</v>
      </c>
      <c r="C21" s="74">
        <v>1543</v>
      </c>
      <c r="D21" s="74">
        <v>1492</v>
      </c>
      <c r="E21" s="74">
        <v>1136</v>
      </c>
      <c r="F21" s="74">
        <v>1413</v>
      </c>
      <c r="G21" s="74">
        <v>1276</v>
      </c>
      <c r="H21" s="74">
        <v>1350</v>
      </c>
      <c r="I21" s="74">
        <v>1173</v>
      </c>
      <c r="J21" s="74">
        <v>1121</v>
      </c>
      <c r="K21" s="74">
        <v>1182</v>
      </c>
      <c r="L21" s="74">
        <v>1319</v>
      </c>
      <c r="M21" s="74">
        <v>1299</v>
      </c>
      <c r="N21" s="74">
        <v>1058</v>
      </c>
      <c r="O21" s="74">
        <v>986</v>
      </c>
      <c r="P21" s="74">
        <v>938</v>
      </c>
      <c r="Q21" s="74">
        <v>1124</v>
      </c>
      <c r="R21" s="74">
        <v>1132</v>
      </c>
      <c r="S21" s="74">
        <v>1183</v>
      </c>
      <c r="T21" s="74">
        <v>1011</v>
      </c>
      <c r="U21" s="74">
        <v>1005</v>
      </c>
      <c r="V21" s="74">
        <v>871</v>
      </c>
      <c r="W21" s="74">
        <v>934</v>
      </c>
      <c r="X21" s="74">
        <v>915</v>
      </c>
      <c r="Y21" s="74">
        <v>1033</v>
      </c>
      <c r="Z21" s="74">
        <v>1121</v>
      </c>
      <c r="AA21" s="74">
        <v>1792</v>
      </c>
      <c r="AB21" s="74">
        <v>1935</v>
      </c>
      <c r="AC21" s="74">
        <v>1647</v>
      </c>
      <c r="AD21" s="74">
        <v>1528</v>
      </c>
      <c r="AE21" s="74">
        <v>1545</v>
      </c>
      <c r="AF21" s="74">
        <v>1224</v>
      </c>
      <c r="AG21" s="74">
        <v>1342</v>
      </c>
      <c r="AH21" s="74">
        <v>1572</v>
      </c>
      <c r="AI21" s="74">
        <v>1890</v>
      </c>
      <c r="AJ21" s="74">
        <v>1450</v>
      </c>
    </row>
    <row r="22" spans="1:36" s="75" customFormat="1" ht="16.5" customHeight="1" x14ac:dyDescent="0.3">
      <c r="A22" s="79" t="s">
        <v>4</v>
      </c>
      <c r="B22" s="74">
        <v>12178</v>
      </c>
      <c r="C22" s="74">
        <v>14102</v>
      </c>
      <c r="D22" s="74">
        <v>15512</v>
      </c>
      <c r="E22" s="74">
        <v>15082</v>
      </c>
      <c r="F22" s="74">
        <v>15869</v>
      </c>
      <c r="G22" s="74">
        <v>14327</v>
      </c>
      <c r="H22" s="74">
        <v>13748</v>
      </c>
      <c r="I22" s="74">
        <v>15151</v>
      </c>
      <c r="J22" s="74">
        <v>13516</v>
      </c>
      <c r="K22" s="74">
        <v>12196</v>
      </c>
      <c r="L22" s="74">
        <v>12782</v>
      </c>
      <c r="M22" s="74">
        <v>12406</v>
      </c>
      <c r="N22" s="74">
        <v>6786</v>
      </c>
      <c r="O22" s="74">
        <v>5371</v>
      </c>
      <c r="P22" s="74">
        <v>6154</v>
      </c>
      <c r="Q22" s="74">
        <v>5567</v>
      </c>
      <c r="R22" s="74">
        <v>6167</v>
      </c>
      <c r="S22" s="74">
        <v>6865</v>
      </c>
      <c r="T22" s="74">
        <v>6347</v>
      </c>
      <c r="U22" s="74">
        <v>6341</v>
      </c>
      <c r="V22" s="74">
        <v>6196</v>
      </c>
      <c r="W22" s="74">
        <v>6055</v>
      </c>
      <c r="X22" s="74">
        <v>5848</v>
      </c>
      <c r="Y22" s="74">
        <v>6115</v>
      </c>
      <c r="Z22" s="74">
        <v>6172</v>
      </c>
      <c r="AA22" s="74">
        <v>6241</v>
      </c>
      <c r="AB22" s="74">
        <v>6235</v>
      </c>
      <c r="AC22" s="74">
        <v>6326</v>
      </c>
      <c r="AD22" s="74">
        <v>6523</v>
      </c>
      <c r="AE22" s="74">
        <v>6561</v>
      </c>
      <c r="AF22" s="74">
        <v>4574</v>
      </c>
      <c r="AG22" s="74">
        <v>5054</v>
      </c>
      <c r="AH22" s="74">
        <v>5709</v>
      </c>
      <c r="AI22" s="74">
        <v>5800</v>
      </c>
      <c r="AJ22" s="74">
        <v>4169</v>
      </c>
    </row>
    <row r="23" spans="1:36" s="75" customFormat="1" ht="16.5" customHeight="1" x14ac:dyDescent="0.3">
      <c r="A23" s="79" t="s">
        <v>51</v>
      </c>
      <c r="B23" s="74">
        <v>2965</v>
      </c>
      <c r="C23" s="74">
        <v>1241</v>
      </c>
      <c r="D23" s="74">
        <v>1137</v>
      </c>
      <c r="E23" s="74">
        <v>946</v>
      </c>
      <c r="F23" s="74">
        <v>1062</v>
      </c>
      <c r="G23" s="74">
        <v>1173</v>
      </c>
      <c r="H23" s="74">
        <v>1284</v>
      </c>
      <c r="I23" s="74">
        <v>1454</v>
      </c>
      <c r="J23" s="74">
        <v>1221</v>
      </c>
      <c r="K23" s="74">
        <v>1577</v>
      </c>
      <c r="L23" s="74">
        <v>1871</v>
      </c>
      <c r="M23" s="74">
        <v>1719</v>
      </c>
      <c r="N23" s="74">
        <v>2227</v>
      </c>
      <c r="O23" s="74">
        <v>2179</v>
      </c>
      <c r="P23" s="74">
        <v>2057</v>
      </c>
      <c r="Q23" s="74">
        <v>2412</v>
      </c>
      <c r="R23" s="74">
        <v>2826</v>
      </c>
      <c r="S23" s="74">
        <v>3143</v>
      </c>
      <c r="T23" s="74">
        <v>1724</v>
      </c>
      <c r="U23" s="74">
        <v>1716</v>
      </c>
      <c r="V23" s="74">
        <v>1444</v>
      </c>
      <c r="W23" s="74">
        <v>1355</v>
      </c>
      <c r="X23" s="74">
        <v>1288</v>
      </c>
      <c r="Y23" s="74">
        <v>1398</v>
      </c>
      <c r="Z23" s="74">
        <v>1474</v>
      </c>
      <c r="AA23" s="74">
        <v>1794</v>
      </c>
      <c r="AB23" s="74">
        <v>2022</v>
      </c>
      <c r="AC23" s="74">
        <v>1896</v>
      </c>
      <c r="AD23" s="74">
        <v>1901</v>
      </c>
      <c r="AE23" s="74">
        <v>1980</v>
      </c>
      <c r="AF23" s="74">
        <v>1178</v>
      </c>
      <c r="AG23" s="74">
        <v>1252</v>
      </c>
      <c r="AH23" s="74">
        <v>1565</v>
      </c>
      <c r="AI23" s="74">
        <v>1857</v>
      </c>
      <c r="AJ23" s="74">
        <v>1458</v>
      </c>
    </row>
    <row r="24" spans="1:36" s="75" customFormat="1" ht="16.5" customHeight="1" x14ac:dyDescent="0.3">
      <c r="A24" s="79" t="s">
        <v>7</v>
      </c>
      <c r="B24" s="74">
        <v>84</v>
      </c>
      <c r="C24" s="74">
        <v>83</v>
      </c>
      <c r="D24" s="74">
        <v>40</v>
      </c>
      <c r="E24" s="74">
        <v>121</v>
      </c>
      <c r="F24" s="74">
        <v>39</v>
      </c>
      <c r="G24" s="74">
        <v>58</v>
      </c>
      <c r="H24" s="74">
        <v>80</v>
      </c>
      <c r="I24" s="74">
        <v>162</v>
      </c>
      <c r="J24" s="74">
        <v>194</v>
      </c>
      <c r="K24" s="74">
        <v>135</v>
      </c>
      <c r="L24" s="74">
        <v>160</v>
      </c>
      <c r="M24" s="74">
        <v>209</v>
      </c>
      <c r="N24" s="74">
        <v>33</v>
      </c>
      <c r="O24" s="74">
        <v>13</v>
      </c>
      <c r="P24" s="74">
        <v>34</v>
      </c>
      <c r="Q24" s="74">
        <v>124</v>
      </c>
      <c r="R24" s="74">
        <v>37</v>
      </c>
      <c r="S24" s="74">
        <v>46</v>
      </c>
      <c r="T24" s="74">
        <v>12</v>
      </c>
      <c r="U24" s="74">
        <v>25</v>
      </c>
      <c r="V24" s="74">
        <v>14</v>
      </c>
      <c r="W24" s="74">
        <v>13</v>
      </c>
      <c r="X24" s="74">
        <v>17</v>
      </c>
      <c r="Y24" s="74">
        <v>26</v>
      </c>
      <c r="Z24" s="74">
        <v>11</v>
      </c>
      <c r="AA24" s="74">
        <v>56</v>
      </c>
      <c r="AB24" s="74">
        <v>68</v>
      </c>
      <c r="AC24" s="74">
        <v>53</v>
      </c>
      <c r="AD24" s="74">
        <v>52</v>
      </c>
      <c r="AE24" s="74">
        <v>36</v>
      </c>
      <c r="AF24" s="74">
        <v>40</v>
      </c>
      <c r="AG24" s="74">
        <v>65</v>
      </c>
      <c r="AH24" s="74">
        <v>75</v>
      </c>
      <c r="AI24" s="74">
        <v>55</v>
      </c>
      <c r="AJ24" s="74">
        <v>52</v>
      </c>
    </row>
    <row r="25" spans="1:36" s="75" customFormat="1" ht="16.5" customHeight="1" x14ac:dyDescent="0.3">
      <c r="A25" s="79" t="s">
        <v>40</v>
      </c>
      <c r="B25" s="74">
        <v>3</v>
      </c>
      <c r="C25" s="74">
        <v>1</v>
      </c>
      <c r="D25" s="74">
        <v>8</v>
      </c>
      <c r="E25" s="74">
        <v>10</v>
      </c>
      <c r="F25" s="74">
        <v>10</v>
      </c>
      <c r="G25" s="74">
        <v>10</v>
      </c>
      <c r="H25" s="74">
        <v>25</v>
      </c>
      <c r="I25" s="74">
        <v>19</v>
      </c>
      <c r="J25" s="74">
        <v>16</v>
      </c>
      <c r="K25" s="74">
        <v>20</v>
      </c>
      <c r="L25" s="74">
        <v>17</v>
      </c>
      <c r="M25" s="74">
        <v>36</v>
      </c>
      <c r="N25" s="74">
        <v>23</v>
      </c>
      <c r="O25" s="74">
        <v>33</v>
      </c>
      <c r="P25" s="74">
        <v>21</v>
      </c>
      <c r="Q25" s="74">
        <v>10</v>
      </c>
      <c r="R25" s="74">
        <v>12</v>
      </c>
      <c r="S25" s="74">
        <v>21</v>
      </c>
      <c r="T25" s="74">
        <v>30</v>
      </c>
      <c r="U25" s="74">
        <v>40</v>
      </c>
      <c r="V25" s="74">
        <v>81</v>
      </c>
      <c r="W25" s="74">
        <v>121</v>
      </c>
      <c r="X25" s="74">
        <v>85</v>
      </c>
      <c r="Y25" s="74">
        <v>96</v>
      </c>
      <c r="Z25" s="74">
        <v>73</v>
      </c>
      <c r="AA25" s="74">
        <v>84</v>
      </c>
      <c r="AB25" s="74">
        <v>91</v>
      </c>
      <c r="AC25" s="74">
        <v>86</v>
      </c>
      <c r="AD25" s="74">
        <v>101</v>
      </c>
      <c r="AE25" s="74">
        <v>114</v>
      </c>
      <c r="AF25" s="74">
        <v>118</v>
      </c>
      <c r="AG25" s="74">
        <v>119</v>
      </c>
      <c r="AH25" s="74">
        <v>137</v>
      </c>
      <c r="AI25" s="74">
        <v>101</v>
      </c>
      <c r="AJ25" s="74">
        <v>69</v>
      </c>
    </row>
    <row r="26" spans="1:36" s="75" customFormat="1" ht="16.5" customHeight="1" x14ac:dyDescent="0.3">
      <c r="A26" s="79" t="s">
        <v>62</v>
      </c>
      <c r="B26" s="74">
        <v>186</v>
      </c>
      <c r="C26" s="74">
        <v>411</v>
      </c>
      <c r="D26" s="74">
        <v>400</v>
      </c>
      <c r="E26" s="74">
        <v>411</v>
      </c>
      <c r="F26" s="74">
        <v>650</v>
      </c>
      <c r="G26" s="74">
        <v>536</v>
      </c>
      <c r="H26" s="74">
        <v>301</v>
      </c>
      <c r="I26" s="74">
        <v>353</v>
      </c>
      <c r="J26" s="74">
        <v>253</v>
      </c>
      <c r="K26" s="74">
        <v>1078</v>
      </c>
      <c r="L26" s="74">
        <v>745</v>
      </c>
      <c r="M26" s="74">
        <v>891</v>
      </c>
      <c r="N26" s="74">
        <v>99</v>
      </c>
      <c r="O26" s="74">
        <v>99</v>
      </c>
      <c r="P26" s="74">
        <v>61</v>
      </c>
      <c r="Q26" s="74">
        <v>28</v>
      </c>
      <c r="R26" s="74">
        <v>49</v>
      </c>
      <c r="S26" s="74">
        <v>115</v>
      </c>
      <c r="T26" s="74">
        <v>72</v>
      </c>
      <c r="U26" s="74">
        <v>141</v>
      </c>
      <c r="V26" s="74">
        <v>81</v>
      </c>
      <c r="W26" s="74">
        <v>113</v>
      </c>
      <c r="X26" s="74">
        <v>122</v>
      </c>
      <c r="Y26" s="74">
        <v>143</v>
      </c>
      <c r="Z26" s="74">
        <v>134</v>
      </c>
      <c r="AA26" s="74">
        <v>123</v>
      </c>
      <c r="AB26" s="74">
        <v>147</v>
      </c>
      <c r="AC26" s="74">
        <v>144</v>
      </c>
      <c r="AD26" s="74">
        <v>139</v>
      </c>
      <c r="AE26" s="74">
        <v>157</v>
      </c>
      <c r="AF26" s="74">
        <v>56</v>
      </c>
      <c r="AG26" s="74">
        <v>177</v>
      </c>
      <c r="AH26" s="74">
        <v>227</v>
      </c>
      <c r="AI26" s="74">
        <v>148</v>
      </c>
      <c r="AJ26" s="74">
        <v>166</v>
      </c>
    </row>
    <row r="27" spans="1:36" s="116" customFormat="1" ht="33" customHeight="1" x14ac:dyDescent="0.3">
      <c r="A27" s="82" t="s">
        <v>47</v>
      </c>
      <c r="B27" s="52">
        <v>7359.869408999999</v>
      </c>
      <c r="C27" s="52">
        <v>7106.3691950000011</v>
      </c>
      <c r="D27" s="52">
        <v>7055.8478289999994</v>
      </c>
      <c r="E27" s="52">
        <v>6756.4680470000003</v>
      </c>
      <c r="F27" s="52">
        <v>7017.0791300000001</v>
      </c>
      <c r="G27" s="81">
        <v>6850.2996860000003</v>
      </c>
      <c r="H27" s="52">
        <v>6908.6010200000001</v>
      </c>
      <c r="I27" s="52">
        <v>7304.4389980000005</v>
      </c>
      <c r="J27" s="52">
        <v>7414.307338999999</v>
      </c>
      <c r="K27" s="52">
        <v>7774.7252260000005</v>
      </c>
      <c r="L27" s="52">
        <v>7948.2767379999996</v>
      </c>
      <c r="M27" s="52">
        <v>8164.2522909999998</v>
      </c>
      <c r="N27" s="52">
        <v>8559.9079220000003</v>
      </c>
      <c r="O27" s="52">
        <v>8403.2677579999981</v>
      </c>
      <c r="P27" s="52">
        <v>8780.3984679999994</v>
      </c>
      <c r="Q27" s="52">
        <v>8999.5280359999997</v>
      </c>
      <c r="R27" s="52">
        <v>9215.501268</v>
      </c>
      <c r="S27" s="52">
        <v>9386.234719</v>
      </c>
      <c r="T27" s="52">
        <v>9779.4349290000009</v>
      </c>
      <c r="U27" s="52">
        <v>9428.6753319999989</v>
      </c>
      <c r="V27" s="52">
        <v>9418.8885759999994</v>
      </c>
      <c r="W27" s="52">
        <v>9611.8224379999992</v>
      </c>
      <c r="X27" s="52">
        <v>9761.0323659999995</v>
      </c>
      <c r="Y27" s="52">
        <v>9836.2535289999996</v>
      </c>
      <c r="Z27" s="52">
        <v>9931.5657479999973</v>
      </c>
      <c r="AA27" s="52">
        <v>9682.6057480000018</v>
      </c>
      <c r="AB27" s="52">
        <v>9467.8366400000014</v>
      </c>
      <c r="AC27" s="52">
        <v>9227.8824700000005</v>
      </c>
      <c r="AD27" s="52">
        <v>9066.6116960000018</v>
      </c>
      <c r="AE27" s="52">
        <v>9096.1838339999995</v>
      </c>
      <c r="AF27" s="52">
        <v>4312.9996369999999</v>
      </c>
      <c r="AG27" s="52">
        <v>4477.4938199999988</v>
      </c>
      <c r="AH27" s="117">
        <v>5730.5843489999997</v>
      </c>
      <c r="AI27" s="52">
        <v>6589.5812780000006</v>
      </c>
      <c r="AJ27" s="52">
        <v>5179.741857</v>
      </c>
    </row>
    <row r="28" spans="1:36" s="75" customFormat="1" ht="16.5" customHeight="1" x14ac:dyDescent="0.3">
      <c r="A28" s="79" t="s">
        <v>2</v>
      </c>
      <c r="B28" s="74">
        <v>4911.6697969999996</v>
      </c>
      <c r="C28" s="74">
        <v>4780.4661649999998</v>
      </c>
      <c r="D28" s="74">
        <v>4727.7814259999996</v>
      </c>
      <c r="E28" s="74">
        <v>4584.6267500000004</v>
      </c>
      <c r="F28" s="74">
        <v>4567.1032429999996</v>
      </c>
      <c r="G28" s="74">
        <v>4538.6659470000004</v>
      </c>
      <c r="H28" s="74">
        <v>4464.0112939999999</v>
      </c>
      <c r="I28" s="74">
        <v>4554.000728</v>
      </c>
      <c r="J28" s="74">
        <v>4711.6277959999998</v>
      </c>
      <c r="K28" s="74">
        <v>4926.3714879999998</v>
      </c>
      <c r="L28" s="74">
        <v>4959.4832500000002</v>
      </c>
      <c r="M28" s="74">
        <v>5064.8280960000002</v>
      </c>
      <c r="N28" s="74">
        <v>5075.0526890000001</v>
      </c>
      <c r="O28" s="74">
        <v>4980.8196619999999</v>
      </c>
      <c r="P28" s="74">
        <v>5135.0502960000003</v>
      </c>
      <c r="Q28" s="74">
        <v>5273.8491960000001</v>
      </c>
      <c r="R28" s="74">
        <v>5336.7028019999998</v>
      </c>
      <c r="S28" s="74">
        <v>5333.1936720000003</v>
      </c>
      <c r="T28" s="74">
        <v>5581.6591689999996</v>
      </c>
      <c r="U28" s="74">
        <v>5329.3854659999997</v>
      </c>
      <c r="V28" s="74">
        <v>5215.5599650000004</v>
      </c>
      <c r="W28" s="74">
        <v>5279.6959829999996</v>
      </c>
      <c r="X28" s="74">
        <v>5332.1082960000003</v>
      </c>
      <c r="Y28" s="74">
        <v>5304.0728650000001</v>
      </c>
      <c r="Z28" s="74">
        <v>5256.1202709999998</v>
      </c>
      <c r="AA28" s="74">
        <v>5114.5195359999998</v>
      </c>
      <c r="AB28" s="74">
        <v>4914.5956180000003</v>
      </c>
      <c r="AC28" s="74">
        <v>4696.1573740000003</v>
      </c>
      <c r="AD28" s="74">
        <v>4632.8429150000002</v>
      </c>
      <c r="AE28" s="74">
        <v>4594.5202079999999</v>
      </c>
      <c r="AF28" s="74">
        <v>2498.6212620000001</v>
      </c>
      <c r="AG28" s="74">
        <v>2465.579655</v>
      </c>
      <c r="AH28" s="74">
        <v>2982.4901850000001</v>
      </c>
      <c r="AI28" s="74">
        <v>3463.5377429999999</v>
      </c>
      <c r="AJ28" s="74">
        <v>2813.9851440000002</v>
      </c>
    </row>
    <row r="29" spans="1:36" s="75" customFormat="1" ht="16.5" customHeight="1" x14ac:dyDescent="0.3">
      <c r="A29" s="79" t="s">
        <v>39</v>
      </c>
      <c r="B29" s="74">
        <v>174.000077</v>
      </c>
      <c r="C29" s="74">
        <v>183.56395900000001</v>
      </c>
      <c r="D29" s="74">
        <v>187.321032</v>
      </c>
      <c r="E29" s="74">
        <v>187.33641900000001</v>
      </c>
      <c r="F29" s="74">
        <v>273.685925</v>
      </c>
      <c r="G29" s="74">
        <v>249.30247600000001</v>
      </c>
      <c r="H29" s="74">
        <v>258.73173700000001</v>
      </c>
      <c r="I29" s="74">
        <v>259.40430300000003</v>
      </c>
      <c r="J29" s="74">
        <v>272.94428900000003</v>
      </c>
      <c r="K29" s="74">
        <v>288.585623</v>
      </c>
      <c r="L29" s="74">
        <v>315.99218300000001</v>
      </c>
      <c r="M29" s="74">
        <v>326.64551599999999</v>
      </c>
      <c r="N29" s="74">
        <v>316.10515800000002</v>
      </c>
      <c r="O29" s="74">
        <v>321.40786300000002</v>
      </c>
      <c r="P29" s="74">
        <v>368.777445</v>
      </c>
      <c r="Q29" s="74">
        <v>392.21157299999999</v>
      </c>
      <c r="R29" s="74">
        <v>414.46730100000002</v>
      </c>
      <c r="S29" s="74">
        <v>435.98918300000003</v>
      </c>
      <c r="T29" s="74">
        <v>468.82028100000002</v>
      </c>
      <c r="U29" s="74">
        <v>463.94244500000002</v>
      </c>
      <c r="V29" s="74">
        <v>462.24614700000001</v>
      </c>
      <c r="W29" s="74">
        <v>494.93754100000001</v>
      </c>
      <c r="X29" s="74">
        <v>511.85224699999998</v>
      </c>
      <c r="Y29" s="74">
        <v>515.93531599999994</v>
      </c>
      <c r="Z29" s="74">
        <v>539.43698900000004</v>
      </c>
      <c r="AA29" s="74">
        <v>535.87297799999999</v>
      </c>
      <c r="AB29" s="74">
        <v>554.94646599999999</v>
      </c>
      <c r="AC29" s="74">
        <v>553.34907599999997</v>
      </c>
      <c r="AD29" s="74">
        <v>548.24519199999997</v>
      </c>
      <c r="AE29" s="74">
        <v>532.09829500000001</v>
      </c>
      <c r="AF29" s="74">
        <v>236.65809400000001</v>
      </c>
      <c r="AG29" s="74">
        <v>231.72308899999999</v>
      </c>
      <c r="AH29" s="118">
        <v>321.82067599999999</v>
      </c>
      <c r="AI29" s="74">
        <v>370.78574900000001</v>
      </c>
      <c r="AJ29" s="74">
        <v>293.43990300000002</v>
      </c>
    </row>
    <row r="30" spans="1:36" s="75" customFormat="1" ht="16.5" customHeight="1" x14ac:dyDescent="0.3">
      <c r="A30" s="79" t="s">
        <v>4</v>
      </c>
      <c r="B30" s="74">
        <v>2252.4623029999998</v>
      </c>
      <c r="C30" s="74">
        <v>2123.1828780000001</v>
      </c>
      <c r="D30" s="74">
        <v>2118.769679</v>
      </c>
      <c r="E30" s="74">
        <v>1960.305314</v>
      </c>
      <c r="F30" s="74">
        <v>2148.8440660000001</v>
      </c>
      <c r="G30" s="74">
        <v>2033.506007</v>
      </c>
      <c r="H30" s="74">
        <v>2156.8937420000002</v>
      </c>
      <c r="I30" s="74">
        <v>2429.4545990000001</v>
      </c>
      <c r="J30" s="74">
        <v>2392.8349269999999</v>
      </c>
      <c r="K30" s="74">
        <v>2521.3875200000002</v>
      </c>
      <c r="L30" s="74">
        <v>2632.1866850000001</v>
      </c>
      <c r="M30" s="74">
        <v>2728.28811</v>
      </c>
      <c r="N30" s="74">
        <v>2980.700773</v>
      </c>
      <c r="O30" s="74">
        <v>2907.734074</v>
      </c>
      <c r="P30" s="74">
        <v>3078.688189</v>
      </c>
      <c r="Q30" s="74">
        <v>3121.6542359999999</v>
      </c>
      <c r="R30" s="74">
        <v>3244.8440110000001</v>
      </c>
      <c r="S30" s="74">
        <v>3388.829917</v>
      </c>
      <c r="T30" s="74">
        <v>3494.0088390000001</v>
      </c>
      <c r="U30" s="74">
        <v>3389.971395</v>
      </c>
      <c r="V30" s="74">
        <v>3488.731456</v>
      </c>
      <c r="W30" s="74">
        <v>3581.619733</v>
      </c>
      <c r="X30" s="74">
        <v>3657.8742000000002</v>
      </c>
      <c r="Y30" s="74">
        <v>3755.9183410000001</v>
      </c>
      <c r="Z30" s="74">
        <v>3872.6412249999998</v>
      </c>
      <c r="AA30" s="74">
        <v>3766.1773760000001</v>
      </c>
      <c r="AB30" s="74">
        <v>3734.113096</v>
      </c>
      <c r="AC30" s="74">
        <v>3719.6569760000002</v>
      </c>
      <c r="AD30" s="74">
        <v>3629.9980930000002</v>
      </c>
      <c r="AE30" s="74">
        <v>3714.1696400000001</v>
      </c>
      <c r="AF30" s="74">
        <v>1454.043874</v>
      </c>
      <c r="AG30" s="74">
        <v>1644.7328580000001</v>
      </c>
      <c r="AH30" s="74">
        <v>2258.2909960000002</v>
      </c>
      <c r="AI30" s="74">
        <v>2563.2039279999999</v>
      </c>
      <c r="AJ30" s="74">
        <v>1917.8659270000001</v>
      </c>
    </row>
    <row r="31" spans="1:36" s="75" customFormat="1" ht="16.5" customHeight="1" x14ac:dyDescent="0.3">
      <c r="A31" s="79" t="s">
        <v>51</v>
      </c>
      <c r="B31" s="74">
        <v>13.829397999999999</v>
      </c>
      <c r="C31" s="74">
        <v>13.296991</v>
      </c>
      <c r="D31" s="74">
        <v>13.22109</v>
      </c>
      <c r="E31" s="74">
        <v>14.814835</v>
      </c>
      <c r="F31" s="74">
        <v>16.651637999999998</v>
      </c>
      <c r="G31" s="74">
        <v>17.687878000000001</v>
      </c>
      <c r="H31" s="74">
        <v>16.797522000000001</v>
      </c>
      <c r="I31" s="74">
        <v>47.992970999999997</v>
      </c>
      <c r="J31" s="74">
        <v>22.071332999999999</v>
      </c>
      <c r="K31" s="74">
        <v>23.006990999999999</v>
      </c>
      <c r="L31" s="74">
        <v>24.406758</v>
      </c>
      <c r="M31" s="74">
        <v>26.849347000000002</v>
      </c>
      <c r="N31" s="74">
        <v>69.715541000000002</v>
      </c>
      <c r="O31" s="74">
        <v>73.832189999999997</v>
      </c>
      <c r="P31" s="74">
        <v>78.058531000000002</v>
      </c>
      <c r="Q31" s="74">
        <v>82.778617999999994</v>
      </c>
      <c r="R31" s="74">
        <v>87.000332</v>
      </c>
      <c r="S31" s="74">
        <v>92.092686</v>
      </c>
      <c r="T31" s="74">
        <v>92.464567000000002</v>
      </c>
      <c r="U31" s="74">
        <v>96.271309000000002</v>
      </c>
      <c r="V31" s="74">
        <v>96.960155</v>
      </c>
      <c r="W31" s="74">
        <v>99.967912999999996</v>
      </c>
      <c r="X31" s="74">
        <v>98.629631000000003</v>
      </c>
      <c r="Y31" s="74">
        <v>101.00533799999999</v>
      </c>
      <c r="Z31" s="74">
        <v>100.70376400000001</v>
      </c>
      <c r="AA31" s="74">
        <v>100.833654</v>
      </c>
      <c r="AB31" s="74">
        <v>100.92296399999999</v>
      </c>
      <c r="AC31" s="74">
        <v>100.800254</v>
      </c>
      <c r="AD31" s="74">
        <v>100.016266</v>
      </c>
      <c r="AE31" s="74">
        <v>100.092535</v>
      </c>
      <c r="AF31" s="74">
        <v>55.196178000000003</v>
      </c>
      <c r="AG31" s="74">
        <v>61.869981000000003</v>
      </c>
      <c r="AH31" s="74">
        <v>74.700901000000002</v>
      </c>
      <c r="AI31" s="74">
        <v>86.384450000000001</v>
      </c>
      <c r="AJ31" s="74">
        <v>69.673007999999996</v>
      </c>
    </row>
    <row r="32" spans="1:36" s="75" customFormat="1" ht="16.5" customHeight="1" x14ac:dyDescent="0.3">
      <c r="A32" s="79" t="s">
        <v>7</v>
      </c>
      <c r="B32" s="74">
        <v>2.0257869999999998</v>
      </c>
      <c r="C32" s="74">
        <v>2.324875</v>
      </c>
      <c r="D32" s="74">
        <v>3.2551999999999999</v>
      </c>
      <c r="E32" s="74">
        <v>4.220764</v>
      </c>
      <c r="F32" s="74">
        <v>4.5433969999999997</v>
      </c>
      <c r="G32" s="74">
        <v>4.6583030000000001</v>
      </c>
      <c r="H32" s="74">
        <v>5.8575220000000003</v>
      </c>
      <c r="I32" s="74">
        <v>7.6993929999999997</v>
      </c>
      <c r="J32" s="74">
        <v>8.6694049999999994</v>
      </c>
      <c r="K32" s="74">
        <v>9.9799430000000005</v>
      </c>
      <c r="L32" s="74">
        <v>9.9286790000000007</v>
      </c>
      <c r="M32" s="74">
        <v>9.8789490000000004</v>
      </c>
      <c r="N32" s="74">
        <v>10.575582000000001</v>
      </c>
      <c r="O32" s="74">
        <v>12.533935</v>
      </c>
      <c r="P32" s="74">
        <v>13.646081000000001</v>
      </c>
      <c r="Q32" s="74">
        <v>15.148210000000001</v>
      </c>
      <c r="R32" s="74">
        <v>19.645340999999998</v>
      </c>
      <c r="S32" s="74">
        <v>22.89584</v>
      </c>
      <c r="T32" s="74">
        <v>27.028079000000002</v>
      </c>
      <c r="U32" s="74">
        <v>30.464645000000001</v>
      </c>
      <c r="V32" s="74">
        <v>32.759149999999998</v>
      </c>
      <c r="W32" s="74">
        <v>34.781368000000001</v>
      </c>
      <c r="X32" s="74">
        <v>37.723764000000003</v>
      </c>
      <c r="Y32" s="74">
        <v>36.485132</v>
      </c>
      <c r="Z32" s="74">
        <v>37.209625000000003</v>
      </c>
      <c r="AA32" s="74">
        <v>36.754950000000001</v>
      </c>
      <c r="AB32" s="74">
        <v>35.605330000000002</v>
      </c>
      <c r="AC32" s="74">
        <v>34.633339999999997</v>
      </c>
      <c r="AD32" s="74">
        <v>34.541192000000002</v>
      </c>
      <c r="AE32" s="74">
        <v>34.875309000000001</v>
      </c>
      <c r="AF32" s="74">
        <v>19.104265000000002</v>
      </c>
      <c r="AG32" s="74">
        <v>16.318283000000001</v>
      </c>
      <c r="AH32" s="74">
        <v>19.611042999999999</v>
      </c>
      <c r="AI32" s="74">
        <v>21.846564000000001</v>
      </c>
      <c r="AJ32" s="74">
        <v>17.294917999999999</v>
      </c>
    </row>
    <row r="33" spans="1:36" s="75" customFormat="1" ht="16.5" customHeight="1" x14ac:dyDescent="0.3">
      <c r="A33" s="79" t="s">
        <v>40</v>
      </c>
      <c r="B33" s="74">
        <v>5.882047</v>
      </c>
      <c r="C33" s="74">
        <v>3.5343270000000002</v>
      </c>
      <c r="D33" s="74">
        <v>5.4994019999999999</v>
      </c>
      <c r="E33" s="74">
        <v>5.1639650000000001</v>
      </c>
      <c r="F33" s="74">
        <v>6.2508609999999996</v>
      </c>
      <c r="G33" s="74">
        <v>6.4790749999999999</v>
      </c>
      <c r="H33" s="74">
        <v>6.3092030000000001</v>
      </c>
      <c r="I33" s="74">
        <v>5.8870040000000001</v>
      </c>
      <c r="J33" s="74">
        <v>6.1595890000000004</v>
      </c>
      <c r="K33" s="74">
        <v>5.3936609999999998</v>
      </c>
      <c r="L33" s="74">
        <v>6.2791829999999997</v>
      </c>
      <c r="M33" s="74">
        <v>7.7622730000000004</v>
      </c>
      <c r="N33" s="74">
        <v>7.5924230000000001</v>
      </c>
      <c r="O33" s="74">
        <v>9.1597519999999992</v>
      </c>
      <c r="P33" s="74">
        <v>10.634777</v>
      </c>
      <c r="Q33" s="74">
        <v>11.940633999999999</v>
      </c>
      <c r="R33" s="74">
        <v>18.455276000000001</v>
      </c>
      <c r="S33" s="74">
        <v>20.68956</v>
      </c>
      <c r="T33" s="74">
        <v>16.151752999999999</v>
      </c>
      <c r="U33" s="74">
        <v>12.307199000000001</v>
      </c>
      <c r="V33" s="74">
        <v>12.779030000000001</v>
      </c>
      <c r="W33" s="74">
        <v>13.849207</v>
      </c>
      <c r="X33" s="74">
        <v>20.098911999999999</v>
      </c>
      <c r="Y33" s="74">
        <v>21.522672</v>
      </c>
      <c r="Z33" s="74">
        <v>22.650231000000002</v>
      </c>
      <c r="AA33" s="74">
        <v>24.419657000000001</v>
      </c>
      <c r="AB33" s="74">
        <v>23.865273999999999</v>
      </c>
      <c r="AC33" s="74">
        <v>22.194184</v>
      </c>
      <c r="AD33" s="74">
        <v>16.163179</v>
      </c>
      <c r="AE33" s="74">
        <v>15.957633</v>
      </c>
      <c r="AF33" s="74">
        <v>5.4172560000000001</v>
      </c>
      <c r="AG33" s="74">
        <v>6.0764069999999997</v>
      </c>
      <c r="AH33" s="74">
        <v>9.8074440000000003</v>
      </c>
      <c r="AI33" s="74">
        <v>12.104422</v>
      </c>
      <c r="AJ33" s="74">
        <v>9.6945150000000009</v>
      </c>
    </row>
    <row r="34" spans="1:36" s="75" customFormat="1" ht="16.5" customHeight="1" x14ac:dyDescent="0.3">
      <c r="A34" s="79" t="s">
        <v>62</v>
      </c>
      <c r="B34" s="74" t="s">
        <v>68</v>
      </c>
      <c r="C34" s="74" t="s">
        <v>68</v>
      </c>
      <c r="D34" s="74" t="s">
        <v>68</v>
      </c>
      <c r="E34" s="74" t="s">
        <v>68</v>
      </c>
      <c r="F34" s="74" t="s">
        <v>68</v>
      </c>
      <c r="G34" s="74" t="s">
        <v>68</v>
      </c>
      <c r="H34" s="74" t="s">
        <v>68</v>
      </c>
      <c r="I34" s="74" t="s">
        <v>68</v>
      </c>
      <c r="J34" s="74" t="s">
        <v>68</v>
      </c>
      <c r="K34" s="74" t="s">
        <v>68</v>
      </c>
      <c r="L34" s="74" t="s">
        <v>68</v>
      </c>
      <c r="M34" s="74" t="s">
        <v>68</v>
      </c>
      <c r="N34" s="74">
        <v>100.165756</v>
      </c>
      <c r="O34" s="74">
        <v>97.780282</v>
      </c>
      <c r="P34" s="74">
        <v>95.543149</v>
      </c>
      <c r="Q34" s="74">
        <v>101.94556900000001</v>
      </c>
      <c r="R34" s="74">
        <v>94.386205000000004</v>
      </c>
      <c r="S34" s="74">
        <v>92.543861000000007</v>
      </c>
      <c r="T34" s="74">
        <v>99.302240999999995</v>
      </c>
      <c r="U34" s="74">
        <v>106.33287300000001</v>
      </c>
      <c r="V34" s="74">
        <v>109.852673</v>
      </c>
      <c r="W34" s="74">
        <v>106.970693</v>
      </c>
      <c r="X34" s="74">
        <v>102.745316</v>
      </c>
      <c r="Y34" s="74">
        <v>101.31386500000001</v>
      </c>
      <c r="Z34" s="74">
        <v>102.80364299999999</v>
      </c>
      <c r="AA34" s="74">
        <v>104.027597</v>
      </c>
      <c r="AB34" s="74">
        <v>103.787892</v>
      </c>
      <c r="AC34" s="74">
        <v>101.091266</v>
      </c>
      <c r="AD34" s="74">
        <v>104.80485899999999</v>
      </c>
      <c r="AE34" s="74">
        <v>104.470214</v>
      </c>
      <c r="AF34" s="74">
        <v>43.958708000000001</v>
      </c>
      <c r="AG34" s="74">
        <v>51.193547000000002</v>
      </c>
      <c r="AH34" s="74">
        <v>63.863104</v>
      </c>
      <c r="AI34" s="74">
        <v>71.718422000000004</v>
      </c>
      <c r="AJ34" s="74">
        <v>57.788442000000003</v>
      </c>
    </row>
    <row r="35" spans="1:36" s="116" customFormat="1" ht="33" customHeight="1" x14ac:dyDescent="0.3">
      <c r="A35" s="82" t="s">
        <v>43</v>
      </c>
      <c r="B35" s="91"/>
      <c r="C35" s="91"/>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row>
    <row r="36" spans="1:36" s="116" customFormat="1" ht="16.5" customHeight="1" x14ac:dyDescent="0.3">
      <c r="A36" s="80" t="s">
        <v>13</v>
      </c>
      <c r="B36" s="92">
        <v>3.220165832157091</v>
      </c>
      <c r="C36" s="92">
        <v>2.9269517849754774</v>
      </c>
      <c r="D36" s="92">
        <v>2.8203556088907829</v>
      </c>
      <c r="E36" s="89">
        <v>2.7233163647047731</v>
      </c>
      <c r="F36" s="89">
        <v>2.9641963008617234</v>
      </c>
      <c r="G36" s="89">
        <v>2.6568180713605063</v>
      </c>
      <c r="H36" s="89">
        <v>2.7936191341962893</v>
      </c>
      <c r="I36" s="89">
        <v>2.6832998407361055</v>
      </c>
      <c r="J36" s="89">
        <v>2.5895878228578519</v>
      </c>
      <c r="K36" s="89">
        <v>2.6238869422393138</v>
      </c>
      <c r="L36" s="89">
        <v>2.616919451301571</v>
      </c>
      <c r="M36" s="89">
        <v>2.2169819543613123</v>
      </c>
      <c r="N36" s="89">
        <v>2.1261910952597742</v>
      </c>
      <c r="O36" s="89">
        <v>2.4038267709331755</v>
      </c>
      <c r="P36" s="89">
        <v>2.0158538435934683</v>
      </c>
      <c r="Q36" s="89">
        <v>1.6556423781777085</v>
      </c>
      <c r="R36" s="89">
        <v>1.7579076307279178</v>
      </c>
      <c r="S36" s="89">
        <v>2.0029330783667993</v>
      </c>
      <c r="T36" s="89">
        <v>1.9939802393055013</v>
      </c>
      <c r="U36" s="89">
        <v>2.52421460724447</v>
      </c>
      <c r="V36" s="89">
        <v>2.3781999138493686</v>
      </c>
      <c r="W36" s="89">
        <v>2.3616749213194321</v>
      </c>
      <c r="X36" s="89">
        <v>2.7148767677797907</v>
      </c>
      <c r="Y36" s="89">
        <v>2.7754469645899267</v>
      </c>
      <c r="Z36" s="89">
        <v>2.416537392891255</v>
      </c>
      <c r="AA36" s="89">
        <v>2.5922773944590847</v>
      </c>
      <c r="AB36" s="89">
        <v>2.735577406413721</v>
      </c>
      <c r="AC36" s="89">
        <v>2.6983438595962093</v>
      </c>
      <c r="AD36" s="89">
        <v>2.8676644453043747</v>
      </c>
      <c r="AE36" s="89">
        <v>2.9462904982005886</v>
      </c>
      <c r="AF36" s="89">
        <v>6.7006729497668172</v>
      </c>
      <c r="AG36" s="89">
        <v>7.1691891246429478</v>
      </c>
      <c r="AH36" s="89">
        <v>5.9330773145208271</v>
      </c>
      <c r="AI36" s="89">
        <v>5.0079054507110969</v>
      </c>
      <c r="AJ36" s="89">
        <v>5.0581671294280479</v>
      </c>
    </row>
    <row r="37" spans="1:36" s="75" customFormat="1" ht="16.5" customHeight="1" x14ac:dyDescent="0.3">
      <c r="A37" s="79" t="s">
        <v>2</v>
      </c>
      <c r="B37" s="90">
        <v>2.2395642326604883</v>
      </c>
      <c r="C37" s="90">
        <v>1.8408246594085034</v>
      </c>
      <c r="D37" s="90">
        <v>2.0940054346751014</v>
      </c>
      <c r="E37" s="90">
        <v>1.8103981965380278</v>
      </c>
      <c r="F37" s="90">
        <v>2.3647374331975444</v>
      </c>
      <c r="G37" s="93">
        <v>1.8066982888264984</v>
      </c>
      <c r="H37" s="90">
        <v>2.2625390786029675</v>
      </c>
      <c r="I37" s="90">
        <v>2.3934998369635743</v>
      </c>
      <c r="J37" s="90">
        <v>2.3134255233942085</v>
      </c>
      <c r="K37" s="90">
        <v>2.0704894108870744</v>
      </c>
      <c r="L37" s="90">
        <v>1.814705191312018</v>
      </c>
      <c r="M37" s="90">
        <v>1.8756806390927112</v>
      </c>
      <c r="N37" s="90">
        <v>1.6551552298573584</v>
      </c>
      <c r="O37" s="90">
        <v>2.2687028976798156</v>
      </c>
      <c r="P37" s="90">
        <v>1.5968684876149066</v>
      </c>
      <c r="Q37" s="90">
        <v>1.5169186115650926</v>
      </c>
      <c r="R37" s="90">
        <v>2.0237214626140614</v>
      </c>
      <c r="S37" s="90">
        <v>1.9875520470316794</v>
      </c>
      <c r="T37" s="90">
        <v>1.504928865354731</v>
      </c>
      <c r="U37" s="90">
        <v>1.5574028287035526</v>
      </c>
      <c r="V37" s="90">
        <v>1.6489121125462889</v>
      </c>
      <c r="W37" s="90">
        <v>1.761465059720277</v>
      </c>
      <c r="X37" s="90">
        <v>1.8379221606117206</v>
      </c>
      <c r="Y37" s="90">
        <v>2.0738779952639281</v>
      </c>
      <c r="Z37" s="90">
        <v>1.7693659049834936</v>
      </c>
      <c r="AA37" s="90">
        <v>1.8770091564667357</v>
      </c>
      <c r="AB37" s="90">
        <v>2.0551029596429347</v>
      </c>
      <c r="AC37" s="90">
        <v>1.9164604767778803</v>
      </c>
      <c r="AD37" s="90">
        <v>1.7483864980127433</v>
      </c>
      <c r="AE37" s="90">
        <v>1.8500299520284536</v>
      </c>
      <c r="AF37" s="90">
        <v>4.44244998984564</v>
      </c>
      <c r="AG37" s="90">
        <v>4.745334419138854</v>
      </c>
      <c r="AH37" s="90">
        <v>3.5205480483416913</v>
      </c>
      <c r="AI37" s="90">
        <v>2.944965742213943</v>
      </c>
      <c r="AJ37" s="90">
        <v>2.8429432248630238</v>
      </c>
    </row>
    <row r="38" spans="1:36" s="75" customFormat="1" ht="16.5" customHeight="1" x14ac:dyDescent="0.3">
      <c r="A38" s="79" t="s">
        <v>39</v>
      </c>
      <c r="B38" s="90">
        <v>4.022986725459897</v>
      </c>
      <c r="C38" s="90">
        <v>7.0820002307751482</v>
      </c>
      <c r="D38" s="90">
        <v>4.8045859580786425</v>
      </c>
      <c r="E38" s="90">
        <v>8.0069855504177223</v>
      </c>
      <c r="F38" s="90">
        <v>4.7499702441767875</v>
      </c>
      <c r="G38" s="93">
        <v>6.0167874144980411</v>
      </c>
      <c r="H38" s="90">
        <v>2.3190042588397262</v>
      </c>
      <c r="I38" s="90">
        <v>1.1564958504177163</v>
      </c>
      <c r="J38" s="90">
        <v>8.4266280434979155</v>
      </c>
      <c r="K38" s="90">
        <v>5.8907993486563957</v>
      </c>
      <c r="L38" s="90">
        <v>9.4939057400669942</v>
      </c>
      <c r="M38" s="90">
        <v>6.4289876858435129</v>
      </c>
      <c r="N38" s="90">
        <v>4.1125554806669751</v>
      </c>
      <c r="O38" s="90">
        <v>5.6003608100900752</v>
      </c>
      <c r="P38" s="90">
        <v>5.6944914296480365</v>
      </c>
      <c r="Q38" s="90">
        <v>4.8443241627650799</v>
      </c>
      <c r="R38" s="90">
        <v>4.1016504701296084</v>
      </c>
      <c r="S38" s="90">
        <v>7.5689951234409403</v>
      </c>
      <c r="T38" s="90">
        <v>3.8394243443576621</v>
      </c>
      <c r="U38" s="90">
        <v>7.7595831957129935</v>
      </c>
      <c r="V38" s="90">
        <v>4.7593690380722631</v>
      </c>
      <c r="W38" s="90">
        <v>7.2736450597914937</v>
      </c>
      <c r="X38" s="90">
        <v>9.1823373396268408</v>
      </c>
      <c r="Y38" s="90">
        <v>7.1714416231200593</v>
      </c>
      <c r="Z38" s="90">
        <v>7.600516990131724</v>
      </c>
      <c r="AA38" s="90">
        <v>9.517180767416864</v>
      </c>
      <c r="AB38" s="90">
        <v>7.7484951494402345</v>
      </c>
      <c r="AC38" s="90">
        <v>10.300911752132393</v>
      </c>
      <c r="AD38" s="90">
        <v>7.4784057568169251</v>
      </c>
      <c r="AE38" s="90">
        <v>9.2088248469204359</v>
      </c>
      <c r="AF38" s="90">
        <v>19.014773270336573</v>
      </c>
      <c r="AG38" s="90">
        <v>21.577478625792011</v>
      </c>
      <c r="AH38" s="119">
        <v>19.886851521000473</v>
      </c>
      <c r="AI38" s="90">
        <v>14.293968995016579</v>
      </c>
      <c r="AJ38" s="90">
        <v>12.609055422159132</v>
      </c>
    </row>
    <row r="39" spans="1:36" s="75" customFormat="1" ht="16.5" customHeight="1" x14ac:dyDescent="0.3">
      <c r="A39" s="79" t="s">
        <v>4</v>
      </c>
      <c r="B39" s="90">
        <v>5.1943155649784041</v>
      </c>
      <c r="C39" s="90">
        <v>4.851207169540861</v>
      </c>
      <c r="D39" s="90">
        <v>4.2949453591836111</v>
      </c>
      <c r="E39" s="90">
        <v>4.2340343316541151</v>
      </c>
      <c r="F39" s="90">
        <v>3.9556150837051938</v>
      </c>
      <c r="G39" s="93">
        <v>3.8849159888417284</v>
      </c>
      <c r="H39" s="90">
        <v>3.430859785025052</v>
      </c>
      <c r="I39" s="90">
        <v>3.169435643361862</v>
      </c>
      <c r="J39" s="90">
        <v>2.2567373699991133</v>
      </c>
      <c r="K39" s="90">
        <v>3.3314989994080717</v>
      </c>
      <c r="L39" s="90">
        <v>3.0392981035841689</v>
      </c>
      <c r="M39" s="90">
        <v>2.1625282089434461</v>
      </c>
      <c r="N39" s="90">
        <v>2.5497359778085982</v>
      </c>
      <c r="O39" s="90">
        <v>1.6507699390119677</v>
      </c>
      <c r="P39" s="90">
        <v>1.9488820015738202</v>
      </c>
      <c r="Q39" s="90">
        <v>1.1212004070267572</v>
      </c>
      <c r="R39" s="90">
        <v>0.70881681590949053</v>
      </c>
      <c r="S39" s="90">
        <v>0.94427872698693482</v>
      </c>
      <c r="T39" s="90">
        <v>2.3182540094312567</v>
      </c>
      <c r="U39" s="90">
        <v>3.0973712685265888</v>
      </c>
      <c r="V39" s="90">
        <v>2.7803802391604888</v>
      </c>
      <c r="W39" s="90">
        <v>2.6245108919272306</v>
      </c>
      <c r="X39" s="90">
        <v>2.788504864382706</v>
      </c>
      <c r="Y39" s="90">
        <v>2.955335817296993</v>
      </c>
      <c r="Z39" s="90">
        <v>2.4272839785203701</v>
      </c>
      <c r="AA39" s="90">
        <v>2.5224515607094973</v>
      </c>
      <c r="AB39" s="90">
        <v>2.8386928107118048</v>
      </c>
      <c r="AC39" s="90">
        <v>2.4733463486983647</v>
      </c>
      <c r="AD39" s="90">
        <v>3.63636554670774</v>
      </c>
      <c r="AE39" s="90">
        <v>3.3385658712131416</v>
      </c>
      <c r="AF39" s="90">
        <v>8.9405830404812114</v>
      </c>
      <c r="AG39" s="90">
        <v>8.9376216499226757</v>
      </c>
      <c r="AH39" s="90">
        <v>6.9964411264915647</v>
      </c>
      <c r="AI39" s="90">
        <v>6.2031740144867635</v>
      </c>
      <c r="AJ39" s="90">
        <v>7.1954977695372557</v>
      </c>
    </row>
    <row r="40" spans="1:36" s="75" customFormat="1" ht="16.5" customHeight="1" x14ac:dyDescent="0.3">
      <c r="A40" s="79" t="s">
        <v>51</v>
      </c>
      <c r="B40" s="90">
        <v>0</v>
      </c>
      <c r="C40" s="90">
        <v>22.561495303711947</v>
      </c>
      <c r="D40" s="90">
        <v>0</v>
      </c>
      <c r="E40" s="90">
        <v>13.49998160627506</v>
      </c>
      <c r="F40" s="90">
        <v>12.010830405993694</v>
      </c>
      <c r="G40" s="93">
        <v>33.921536546102359</v>
      </c>
      <c r="H40" s="90">
        <v>65.48584963901223</v>
      </c>
      <c r="I40" s="90">
        <v>14.585469192978282</v>
      </c>
      <c r="J40" s="90">
        <v>18.123055820869542</v>
      </c>
      <c r="K40" s="90">
        <v>4.3465049384337133</v>
      </c>
      <c r="L40" s="90">
        <v>32.77780686808137</v>
      </c>
      <c r="M40" s="90">
        <v>18.622426832205637</v>
      </c>
      <c r="N40" s="90">
        <v>8.6064024088976083</v>
      </c>
      <c r="O40" s="90">
        <v>14.898650575040509</v>
      </c>
      <c r="P40" s="90">
        <v>7.6865397326014246</v>
      </c>
      <c r="Q40" s="90">
        <v>14.496497150991337</v>
      </c>
      <c r="R40" s="90">
        <v>13.793050812725635</v>
      </c>
      <c r="S40" s="90">
        <v>14.116213311445819</v>
      </c>
      <c r="T40" s="90">
        <v>7.5704675067585621</v>
      </c>
      <c r="U40" s="90">
        <v>7.2711175039699523</v>
      </c>
      <c r="V40" s="90">
        <v>10.313514865977679</v>
      </c>
      <c r="W40" s="90">
        <v>4.0012838919624141</v>
      </c>
      <c r="X40" s="90">
        <v>14.194517264289471</v>
      </c>
      <c r="Y40" s="90">
        <v>9.9004668446334989</v>
      </c>
      <c r="Z40" s="90">
        <v>10.923126964747812</v>
      </c>
      <c r="AA40" s="90">
        <v>5.9503942999030865</v>
      </c>
      <c r="AB40" s="90">
        <v>5.9451286032384072</v>
      </c>
      <c r="AC40" s="90">
        <v>6.9444269455908314</v>
      </c>
      <c r="AD40" s="90">
        <v>2.9995120993619175</v>
      </c>
      <c r="AE40" s="90">
        <v>8.9916795493290298</v>
      </c>
      <c r="AF40" s="90">
        <v>3.623439289582695</v>
      </c>
      <c r="AG40" s="90">
        <v>8.081463609953266</v>
      </c>
      <c r="AH40" s="119">
        <v>12.048047452600336</v>
      </c>
      <c r="AI40" s="90">
        <v>16.206620520244094</v>
      </c>
      <c r="AJ40" s="90">
        <v>8.6116563246415314</v>
      </c>
    </row>
    <row r="41" spans="1:36" s="75" customFormat="1" ht="16.5" customHeight="1" x14ac:dyDescent="0.3">
      <c r="A41" s="79" t="s">
        <v>7</v>
      </c>
      <c r="B41" s="90">
        <v>0</v>
      </c>
      <c r="C41" s="90">
        <v>0</v>
      </c>
      <c r="D41" s="90">
        <v>0</v>
      </c>
      <c r="E41" s="90">
        <v>0</v>
      </c>
      <c r="F41" s="90">
        <v>0</v>
      </c>
      <c r="G41" s="93">
        <v>0</v>
      </c>
      <c r="H41" s="90">
        <v>0</v>
      </c>
      <c r="I41" s="90">
        <v>0</v>
      </c>
      <c r="J41" s="90">
        <v>0</v>
      </c>
      <c r="K41" s="90">
        <v>0</v>
      </c>
      <c r="L41" s="90">
        <v>0</v>
      </c>
      <c r="M41" s="90">
        <v>0</v>
      </c>
      <c r="N41" s="90">
        <v>9.4557443741630482</v>
      </c>
      <c r="O41" s="90">
        <v>0</v>
      </c>
      <c r="P41" s="90">
        <v>51.296778906705889</v>
      </c>
      <c r="Q41" s="90">
        <v>0</v>
      </c>
      <c r="R41" s="90">
        <v>5.0902654222189376</v>
      </c>
      <c r="S41" s="90">
        <v>4.3676056436453088</v>
      </c>
      <c r="T41" s="90">
        <v>0</v>
      </c>
      <c r="U41" s="90">
        <v>13.129974106049817</v>
      </c>
      <c r="V41" s="90">
        <v>3.0525822556446065</v>
      </c>
      <c r="W41" s="90">
        <v>0</v>
      </c>
      <c r="X41" s="90">
        <v>5.3016978899560492</v>
      </c>
      <c r="Y41" s="90">
        <v>5.4816849778698895</v>
      </c>
      <c r="Z41" s="90">
        <v>0</v>
      </c>
      <c r="AA41" s="90">
        <v>0</v>
      </c>
      <c r="AB41" s="90">
        <v>0</v>
      </c>
      <c r="AC41" s="90">
        <v>0</v>
      </c>
      <c r="AD41" s="90">
        <v>0</v>
      </c>
      <c r="AE41" s="90">
        <v>2.8673581071353373</v>
      </c>
      <c r="AF41" s="90">
        <v>0</v>
      </c>
      <c r="AG41" s="90">
        <v>12.256191414256021</v>
      </c>
      <c r="AH41" s="90">
        <v>10.198335703001622</v>
      </c>
      <c r="AI41" s="90">
        <v>4.5773788500562373</v>
      </c>
      <c r="AJ41" s="90">
        <v>5.7820453384051893</v>
      </c>
    </row>
    <row r="42" spans="1:36" s="75" customFormat="1" ht="16.5" customHeight="1" x14ac:dyDescent="0.3">
      <c r="A42" s="79" t="s">
        <v>40</v>
      </c>
      <c r="B42" s="90">
        <v>17.000884215988073</v>
      </c>
      <c r="C42" s="90">
        <v>0</v>
      </c>
      <c r="D42" s="90">
        <v>0</v>
      </c>
      <c r="E42" s="90">
        <v>0</v>
      </c>
      <c r="F42" s="90">
        <v>0</v>
      </c>
      <c r="G42" s="93">
        <v>0</v>
      </c>
      <c r="H42" s="90">
        <v>0</v>
      </c>
      <c r="I42" s="90">
        <v>0</v>
      </c>
      <c r="J42" s="90">
        <v>32.469698871142214</v>
      </c>
      <c r="K42" s="90">
        <v>0</v>
      </c>
      <c r="L42" s="90">
        <v>0</v>
      </c>
      <c r="M42" s="90">
        <v>0</v>
      </c>
      <c r="N42" s="90">
        <v>0</v>
      </c>
      <c r="O42" s="90">
        <v>0</v>
      </c>
      <c r="P42" s="90">
        <v>9.4031120727778301</v>
      </c>
      <c r="Q42" s="90">
        <v>25.124294070147368</v>
      </c>
      <c r="R42" s="90">
        <v>0</v>
      </c>
      <c r="S42" s="90">
        <v>4.8333555667689403</v>
      </c>
      <c r="T42" s="90">
        <v>24.765113730998735</v>
      </c>
      <c r="U42" s="90">
        <v>8.1253256732096393</v>
      </c>
      <c r="V42" s="90">
        <v>23.475960225463123</v>
      </c>
      <c r="W42" s="90">
        <v>0</v>
      </c>
      <c r="X42" s="90">
        <v>4.9753936929521361</v>
      </c>
      <c r="Y42" s="90">
        <v>4.6462632520720479</v>
      </c>
      <c r="Z42" s="90">
        <v>4.4149660107219209</v>
      </c>
      <c r="AA42" s="90">
        <v>0</v>
      </c>
      <c r="AB42" s="90">
        <v>4.1901886397784498</v>
      </c>
      <c r="AC42" s="90">
        <v>4.5056849127681371</v>
      </c>
      <c r="AD42" s="90">
        <v>6.1869017227365974</v>
      </c>
      <c r="AE42" s="90">
        <v>0</v>
      </c>
      <c r="AF42" s="90">
        <v>18.459530064667426</v>
      </c>
      <c r="AG42" s="90">
        <v>0</v>
      </c>
      <c r="AH42" s="90">
        <v>10.19633657862334</v>
      </c>
      <c r="AI42" s="90">
        <v>8.2614436277915626</v>
      </c>
      <c r="AJ42" s="90">
        <v>0</v>
      </c>
    </row>
    <row r="43" spans="1:36" s="75" customFormat="1" ht="16.5" customHeight="1" x14ac:dyDescent="0.3">
      <c r="A43" s="79" t="s">
        <v>62</v>
      </c>
      <c r="B43" s="90" t="s">
        <v>68</v>
      </c>
      <c r="C43" s="90" t="s">
        <v>68</v>
      </c>
      <c r="D43" s="90" t="s">
        <v>68</v>
      </c>
      <c r="E43" s="90" t="s">
        <v>68</v>
      </c>
      <c r="F43" s="90" t="s">
        <v>68</v>
      </c>
      <c r="G43" s="90" t="s">
        <v>68</v>
      </c>
      <c r="H43" s="90" t="s">
        <v>68</v>
      </c>
      <c r="I43" s="90" t="s">
        <v>68</v>
      </c>
      <c r="J43" s="90" t="s">
        <v>68</v>
      </c>
      <c r="K43" s="90" t="s">
        <v>68</v>
      </c>
      <c r="L43" s="90" t="s">
        <v>68</v>
      </c>
      <c r="M43" s="90" t="s">
        <v>68</v>
      </c>
      <c r="N43" s="90">
        <v>1.9966903659170705</v>
      </c>
      <c r="O43" s="90">
        <v>12.272412959496272</v>
      </c>
      <c r="P43" s="90">
        <v>0</v>
      </c>
      <c r="Q43" s="90">
        <v>0</v>
      </c>
      <c r="R43" s="90">
        <v>1.0594768589329342</v>
      </c>
      <c r="S43" s="90">
        <v>2.1611374092118329</v>
      </c>
      <c r="T43" s="90">
        <v>1.0070266188655299</v>
      </c>
      <c r="U43" s="90">
        <v>1.8808858855906205</v>
      </c>
      <c r="V43" s="90">
        <v>4.551550602687656</v>
      </c>
      <c r="W43" s="90">
        <v>0</v>
      </c>
      <c r="X43" s="90">
        <v>0.97328037805635825</v>
      </c>
      <c r="Y43" s="90">
        <v>1.9740634709770473</v>
      </c>
      <c r="Z43" s="90">
        <v>0</v>
      </c>
      <c r="AA43" s="90">
        <v>2.8838501383435782</v>
      </c>
      <c r="AB43" s="90">
        <v>1.9270070539634816</v>
      </c>
      <c r="AC43" s="90">
        <v>1.9784102812601039</v>
      </c>
      <c r="AD43" s="90">
        <v>1.9083084687896008</v>
      </c>
      <c r="AE43" s="90">
        <v>0</v>
      </c>
      <c r="AF43" s="90">
        <v>0</v>
      </c>
      <c r="AG43" s="90">
        <v>0</v>
      </c>
      <c r="AH43" s="90">
        <v>1.565849351763422</v>
      </c>
      <c r="AI43" s="90">
        <v>0</v>
      </c>
      <c r="AJ43" s="90">
        <v>0</v>
      </c>
    </row>
    <row r="44" spans="1:36" s="116" customFormat="1" ht="16.5" customHeight="1" x14ac:dyDescent="0.3">
      <c r="A44" s="80" t="s">
        <v>46</v>
      </c>
      <c r="B44" s="89">
        <v>713.2735254215977</v>
      </c>
      <c r="C44" s="89">
        <v>705.62053031639596</v>
      </c>
      <c r="D44" s="89">
        <v>750.32797309495379</v>
      </c>
      <c r="E44" s="89">
        <v>762.09936377724716</v>
      </c>
      <c r="F44" s="89">
        <v>804.25201076505459</v>
      </c>
      <c r="G44" s="89">
        <v>809.01570063076508</v>
      </c>
      <c r="H44" s="89">
        <v>777.13273417546407</v>
      </c>
      <c r="I44" s="89">
        <v>740.65920756971457</v>
      </c>
      <c r="J44" s="89">
        <v>737.65488129032099</v>
      </c>
      <c r="K44" s="89">
        <v>702.98304327494952</v>
      </c>
      <c r="L44" s="89">
        <v>700.47888158974172</v>
      </c>
      <c r="M44" s="89">
        <v>649.52671855152494</v>
      </c>
      <c r="N44" s="89">
        <v>236.36936500214841</v>
      </c>
      <c r="O44" s="89">
        <v>233.5639011539873</v>
      </c>
      <c r="P44" s="89">
        <v>232.96209248985537</v>
      </c>
      <c r="Q44" s="89">
        <v>211.43330987896266</v>
      </c>
      <c r="R44" s="89">
        <v>217.57904878842885</v>
      </c>
      <c r="S44" s="89">
        <v>234.55624815597585</v>
      </c>
      <c r="T44" s="89">
        <v>233.28546245905494</v>
      </c>
      <c r="U44" s="89">
        <v>255.7729389424691</v>
      </c>
      <c r="V44" s="89">
        <v>245.32618486302394</v>
      </c>
      <c r="W44" s="89">
        <v>218.93870944601818</v>
      </c>
      <c r="X44" s="89">
        <v>218.58343666924381</v>
      </c>
      <c r="Y44" s="89">
        <v>229.28445198680078</v>
      </c>
      <c r="Z44" s="89">
        <v>234.01143978410693</v>
      </c>
      <c r="AA44" s="89">
        <v>242.9408013938687</v>
      </c>
      <c r="AB44" s="89">
        <v>249.30721660613693</v>
      </c>
      <c r="AC44" s="89">
        <v>247.44571763060173</v>
      </c>
      <c r="AD44" s="89">
        <v>251.89123308408193</v>
      </c>
      <c r="AE44" s="89">
        <v>256.83297992150057</v>
      </c>
      <c r="AF44" s="89">
        <v>357.54698117077538</v>
      </c>
      <c r="AG44" s="89">
        <v>369.98376024559212</v>
      </c>
      <c r="AH44" s="89">
        <v>327.80252162727572</v>
      </c>
      <c r="AI44" s="89">
        <v>321.23437145652269</v>
      </c>
      <c r="AJ44" s="89">
        <v>324.95827909363709</v>
      </c>
    </row>
    <row r="45" spans="1:36" s="75" customFormat="1" ht="16.5" customHeight="1" x14ac:dyDescent="0.3">
      <c r="A45" s="79" t="s">
        <v>2</v>
      </c>
      <c r="B45" s="90">
        <v>814.50915174377712</v>
      </c>
      <c r="C45" s="90">
        <v>807.85008547382961</v>
      </c>
      <c r="D45" s="90">
        <v>847.96644319318</v>
      </c>
      <c r="E45" s="90">
        <v>847.89890474726201</v>
      </c>
      <c r="F45" s="90">
        <v>923.88977772009616</v>
      </c>
      <c r="G45" s="90">
        <v>909.8929174837549</v>
      </c>
      <c r="H45" s="90">
        <v>889.53627992322004</v>
      </c>
      <c r="I45" s="90">
        <v>860.36437717495244</v>
      </c>
      <c r="J45" s="90">
        <v>870.93042525212252</v>
      </c>
      <c r="K45" s="90">
        <v>836.74160790368717</v>
      </c>
      <c r="L45" s="90">
        <v>825.18677727160377</v>
      </c>
      <c r="M45" s="90">
        <v>766.85722128800955</v>
      </c>
      <c r="N45" s="90">
        <v>268.765682562552</v>
      </c>
      <c r="O45" s="90">
        <v>270.17641499183435</v>
      </c>
      <c r="P45" s="90">
        <v>263.07434633158266</v>
      </c>
      <c r="Q45" s="90">
        <v>253.36333109665961</v>
      </c>
      <c r="R45" s="90">
        <v>242.07831088436168</v>
      </c>
      <c r="S45" s="90">
        <v>266.1444693921477</v>
      </c>
      <c r="T45" s="90">
        <v>267.84150639349082</v>
      </c>
      <c r="U45" s="90">
        <v>296.71338470228045</v>
      </c>
      <c r="V45" s="90">
        <v>294.31163869285507</v>
      </c>
      <c r="W45" s="90">
        <v>255.60183850457133</v>
      </c>
      <c r="X45" s="90">
        <v>259.6533909558089</v>
      </c>
      <c r="Y45" s="90">
        <v>274.20437784653245</v>
      </c>
      <c r="Z45" s="90">
        <v>285.57185197636812</v>
      </c>
      <c r="AA45" s="90">
        <v>300.3410172133909</v>
      </c>
      <c r="AB45" s="90">
        <v>310.80888820342409</v>
      </c>
      <c r="AC45" s="90">
        <v>307.97519861820541</v>
      </c>
      <c r="AD45" s="90">
        <v>312.52948277440134</v>
      </c>
      <c r="AE45" s="90">
        <v>318.66221797233629</v>
      </c>
      <c r="AF45" s="90">
        <v>408.6253549218377</v>
      </c>
      <c r="AG45" s="90">
        <v>436.24629925006417</v>
      </c>
      <c r="AH45" s="90">
        <v>408.95356710117721</v>
      </c>
      <c r="AI45" s="90">
        <v>394.3366873250788</v>
      </c>
      <c r="AJ45" s="90">
        <v>393.46334232104243</v>
      </c>
    </row>
    <row r="46" spans="1:36" s="75" customFormat="1" ht="16.5" customHeight="1" x14ac:dyDescent="0.3">
      <c r="A46" s="79" t="s">
        <v>39</v>
      </c>
      <c r="B46" s="90">
        <v>714.94221235315888</v>
      </c>
      <c r="C46" s="90">
        <v>681.50632989997769</v>
      </c>
      <c r="D46" s="90">
        <v>676.91277720485766</v>
      </c>
      <c r="E46" s="90">
        <v>524.19065403401351</v>
      </c>
      <c r="F46" s="90">
        <v>431.51652756713742</v>
      </c>
      <c r="G46" s="90">
        <v>529.07617331486108</v>
      </c>
      <c r="H46" s="90">
        <v>619.94713852982011</v>
      </c>
      <c r="I46" s="90">
        <v>419.0369964680192</v>
      </c>
      <c r="J46" s="90">
        <v>394.21964238277212</v>
      </c>
      <c r="K46" s="90">
        <v>440.42388071425165</v>
      </c>
      <c r="L46" s="90">
        <v>423.42819600698789</v>
      </c>
      <c r="M46" s="90">
        <v>367.67686717609803</v>
      </c>
      <c r="N46" s="90">
        <v>175.25813356073107</v>
      </c>
      <c r="O46" s="90">
        <v>173.61118511279233</v>
      </c>
      <c r="P46" s="90">
        <v>177.88506561186244</v>
      </c>
      <c r="Q46" s="90">
        <v>159.09780408239001</v>
      </c>
      <c r="R46" s="90">
        <v>159.24054766385538</v>
      </c>
      <c r="S46" s="90">
        <v>193.35342088062765</v>
      </c>
      <c r="T46" s="90">
        <v>219.48709168577966</v>
      </c>
      <c r="U46" s="90">
        <v>230.63205609480289</v>
      </c>
      <c r="V46" s="90">
        <v>219.14731070760013</v>
      </c>
      <c r="W46" s="90">
        <v>201.84365040921395</v>
      </c>
      <c r="X46" s="90">
        <v>185.20969782906903</v>
      </c>
      <c r="Y46" s="90">
        <v>198.86213798165352</v>
      </c>
      <c r="Z46" s="90">
        <v>216.52204498716716</v>
      </c>
      <c r="AA46" s="90">
        <v>224.12027650328733</v>
      </c>
      <c r="AB46" s="90">
        <v>215.15588856817769</v>
      </c>
      <c r="AC46" s="90">
        <v>243.42680930039177</v>
      </c>
      <c r="AD46" s="90">
        <v>208.6657606292332</v>
      </c>
      <c r="AE46" s="90">
        <v>229.65681557013821</v>
      </c>
      <c r="AF46" s="90">
        <v>370.99935403012245</v>
      </c>
      <c r="AG46" s="90">
        <v>418.60308534036506</v>
      </c>
      <c r="AH46" s="119">
        <v>314.15010762080431</v>
      </c>
      <c r="AI46" s="90">
        <v>336.58251520340929</v>
      </c>
      <c r="AJ46" s="90">
        <v>329.53936738453729</v>
      </c>
    </row>
    <row r="47" spans="1:36" s="75" customFormat="1" ht="16.5" customHeight="1" x14ac:dyDescent="0.3">
      <c r="A47" s="79" t="s">
        <v>4</v>
      </c>
      <c r="B47" s="90">
        <v>445.55684624036974</v>
      </c>
      <c r="C47" s="90">
        <v>437.31513173967863</v>
      </c>
      <c r="D47" s="90">
        <v>493.02196947287922</v>
      </c>
      <c r="E47" s="90">
        <v>537.26324796362826</v>
      </c>
      <c r="F47" s="90">
        <v>543.22229261283212</v>
      </c>
      <c r="G47" s="90">
        <v>552.64159345067526</v>
      </c>
      <c r="H47" s="90">
        <v>514.30442696328237</v>
      </c>
      <c r="I47" s="90">
        <v>505.66905037273341</v>
      </c>
      <c r="J47" s="90">
        <v>462.17145508926285</v>
      </c>
      <c r="K47" s="90">
        <v>383.32068844379774</v>
      </c>
      <c r="L47" s="90">
        <v>412.12882284601324</v>
      </c>
      <c r="M47" s="90">
        <v>390.02479104012224</v>
      </c>
      <c r="N47" s="90">
        <v>161.63984133002404</v>
      </c>
      <c r="O47" s="90">
        <v>141.72547747225664</v>
      </c>
      <c r="P47" s="90">
        <v>164.58308503290914</v>
      </c>
      <c r="Q47" s="90">
        <v>121.40998693232596</v>
      </c>
      <c r="R47" s="90">
        <v>145.73890097547741</v>
      </c>
      <c r="S47" s="90">
        <v>146.98288559756008</v>
      </c>
      <c r="T47" s="90">
        <v>135.46044724244615</v>
      </c>
      <c r="U47" s="90">
        <v>148.43783069738851</v>
      </c>
      <c r="V47" s="90">
        <v>139.76426851697468</v>
      </c>
      <c r="W47" s="90">
        <v>131.95147314093717</v>
      </c>
      <c r="X47" s="90">
        <v>129.884182457669</v>
      </c>
      <c r="Y47" s="90">
        <v>133.57585401242352</v>
      </c>
      <c r="Z47" s="90">
        <v>130.66018012035187</v>
      </c>
      <c r="AA47" s="90">
        <v>129.57435385539313</v>
      </c>
      <c r="AB47" s="90">
        <v>126.72353188951189</v>
      </c>
      <c r="AC47" s="90">
        <v>131.27554587710992</v>
      </c>
      <c r="AD47" s="90">
        <v>140.96426138260233</v>
      </c>
      <c r="AE47" s="90">
        <v>143.04677801415662</v>
      </c>
      <c r="AF47" s="90">
        <v>213.955029530285</v>
      </c>
      <c r="AG47" s="90">
        <v>206.23409956828382</v>
      </c>
      <c r="AH47" s="90">
        <v>167.69318067103518</v>
      </c>
      <c r="AI47" s="90">
        <v>166.66641125715381</v>
      </c>
      <c r="AJ47" s="90">
        <v>165.70501385209707</v>
      </c>
    </row>
    <row r="48" spans="1:36" s="75" customFormat="1" ht="16.5" customHeight="1" x14ac:dyDescent="0.3">
      <c r="A48" s="79" t="s">
        <v>51</v>
      </c>
      <c r="B48" s="90">
        <v>5835.3950041787793</v>
      </c>
      <c r="C48" s="90">
        <v>4677.7500263029433</v>
      </c>
      <c r="D48" s="90">
        <v>5392.8987700711514</v>
      </c>
      <c r="E48" s="90">
        <v>4400.9940036456701</v>
      </c>
      <c r="F48" s="90">
        <v>4389.9585133906949</v>
      </c>
      <c r="G48" s="90">
        <v>5286.1061117676181</v>
      </c>
      <c r="H48" s="90">
        <v>5250.774489237162</v>
      </c>
      <c r="I48" s="90">
        <v>2335.7587093326647</v>
      </c>
      <c r="J48" s="90">
        <v>4820.7328483512983</v>
      </c>
      <c r="K48" s="90">
        <v>5846.0491421933448</v>
      </c>
      <c r="L48" s="90">
        <v>7112.7840903736587</v>
      </c>
      <c r="M48" s="90">
        <v>5117.4428934901098</v>
      </c>
      <c r="N48" s="90">
        <v>1566.3652384193647</v>
      </c>
      <c r="O48" s="90">
        <v>1743.1421172797393</v>
      </c>
      <c r="P48" s="90">
        <v>1340.0200933835149</v>
      </c>
      <c r="Q48" s="90">
        <v>1430.3210522311451</v>
      </c>
      <c r="R48" s="90">
        <v>1850.5676507073558</v>
      </c>
      <c r="S48" s="90">
        <v>1996.9012522883738</v>
      </c>
      <c r="T48" s="90">
        <v>2140.279313696456</v>
      </c>
      <c r="U48" s="90">
        <v>1969.4341125038611</v>
      </c>
      <c r="V48" s="90">
        <v>1700.6986013997193</v>
      </c>
      <c r="W48" s="90">
        <v>1568.5032856492662</v>
      </c>
      <c r="X48" s="90">
        <v>1563.4246872524545</v>
      </c>
      <c r="Y48" s="90">
        <v>1642.4874495246975</v>
      </c>
      <c r="Z48" s="90">
        <v>1766.5675336623958</v>
      </c>
      <c r="AA48" s="90">
        <v>1835.6966415201023</v>
      </c>
      <c r="AB48" s="90">
        <v>2116.4657827528727</v>
      </c>
      <c r="AC48" s="90">
        <v>1872.0190923328428</v>
      </c>
      <c r="AD48" s="90">
        <v>1841.7004290082175</v>
      </c>
      <c r="AE48" s="90">
        <v>1923.2203480509313</v>
      </c>
      <c r="AF48" s="90">
        <v>1900.4939073861237</v>
      </c>
      <c r="AG48" s="90">
        <v>1853.8877521232791</v>
      </c>
      <c r="AH48" s="119">
        <v>1899.5754816933199</v>
      </c>
      <c r="AI48" s="90">
        <v>1994.5719397414696</v>
      </c>
      <c r="AJ48" s="90">
        <v>1950.5401575313069</v>
      </c>
    </row>
    <row r="49" spans="1:36" s="75" customFormat="1" ht="16.5" customHeight="1" x14ac:dyDescent="0.3">
      <c r="A49" s="79" t="s">
        <v>7</v>
      </c>
      <c r="B49" s="90">
        <v>1036.6341574903977</v>
      </c>
      <c r="C49" s="90">
        <v>1720.5226087424055</v>
      </c>
      <c r="D49" s="90">
        <v>583.68149422462523</v>
      </c>
      <c r="E49" s="90">
        <v>1397.851194712616</v>
      </c>
      <c r="F49" s="90">
        <v>638.28892786608787</v>
      </c>
      <c r="G49" s="90">
        <v>536.67612433111367</v>
      </c>
      <c r="H49" s="90">
        <v>460.94577194929866</v>
      </c>
      <c r="I49" s="90">
        <v>701.35398985348593</v>
      </c>
      <c r="J49" s="90">
        <v>772.83273765615979</v>
      </c>
      <c r="K49" s="90">
        <v>410.82398967609333</v>
      </c>
      <c r="L49" s="90">
        <v>523.73533276682633</v>
      </c>
      <c r="M49" s="90">
        <v>404.90137159327378</v>
      </c>
      <c r="N49" s="90">
        <v>406.59700808901107</v>
      </c>
      <c r="O49" s="90">
        <v>151.58846762808329</v>
      </c>
      <c r="P49" s="90">
        <v>337.09311852978152</v>
      </c>
      <c r="Q49" s="90">
        <v>244.25328141080692</v>
      </c>
      <c r="R49" s="90">
        <v>295.23539448869838</v>
      </c>
      <c r="S49" s="90">
        <v>174.70422574581235</v>
      </c>
      <c r="T49" s="90">
        <v>85.096687781621469</v>
      </c>
      <c r="U49" s="90">
        <v>226.49205332935932</v>
      </c>
      <c r="V49" s="90">
        <v>119.05070797013965</v>
      </c>
      <c r="W49" s="90">
        <v>60.377153653070806</v>
      </c>
      <c r="X49" s="90">
        <v>82.176317294318764</v>
      </c>
      <c r="Y49" s="90">
        <v>169.93223431396657</v>
      </c>
      <c r="Z49" s="90">
        <v>53.749533890760794</v>
      </c>
      <c r="AA49" s="90">
        <v>97.945990948157998</v>
      </c>
      <c r="AB49" s="90">
        <v>134.81127685096587</v>
      </c>
      <c r="AC49" s="90">
        <v>72.184779175210949</v>
      </c>
      <c r="AD49" s="90">
        <v>86.852821987150875</v>
      </c>
      <c r="AE49" s="90">
        <v>48.745087821300736</v>
      </c>
      <c r="AF49" s="90">
        <v>73.282065549237302</v>
      </c>
      <c r="AG49" s="90">
        <v>104.17762702117619</v>
      </c>
      <c r="AH49" s="90">
        <v>137.67753199052189</v>
      </c>
      <c r="AI49" s="90">
        <v>82.392819301012281</v>
      </c>
      <c r="AJ49" s="90">
        <v>185.02545082896606</v>
      </c>
    </row>
    <row r="50" spans="1:36" s="75" customFormat="1" ht="16.5" customHeight="1" x14ac:dyDescent="0.3">
      <c r="A50" s="79" t="s">
        <v>40</v>
      </c>
      <c r="B50" s="90">
        <v>68.003536863952291</v>
      </c>
      <c r="C50" s="90">
        <v>0</v>
      </c>
      <c r="D50" s="90">
        <v>127.28656679398959</v>
      </c>
      <c r="E50" s="90">
        <v>193.64964712193054</v>
      </c>
      <c r="F50" s="90">
        <v>159.97796143603259</v>
      </c>
      <c r="G50" s="90">
        <v>123.47441571520625</v>
      </c>
      <c r="H50" s="90">
        <v>316.99724989035855</v>
      </c>
      <c r="I50" s="90">
        <v>271.78510495321558</v>
      </c>
      <c r="J50" s="90">
        <v>194.81819322685328</v>
      </c>
      <c r="K50" s="90">
        <v>389.3459377591584</v>
      </c>
      <c r="L50" s="90">
        <v>238.88458100361146</v>
      </c>
      <c r="M50" s="90">
        <v>463.78167838209248</v>
      </c>
      <c r="N50" s="90">
        <v>368.78872528572236</v>
      </c>
      <c r="O50" s="90">
        <v>316.60245823249363</v>
      </c>
      <c r="P50" s="90">
        <v>225.67468974666792</v>
      </c>
      <c r="Q50" s="90">
        <v>58.623352830343855</v>
      </c>
      <c r="R50" s="90">
        <v>102.95158956170583</v>
      </c>
      <c r="S50" s="90">
        <v>53.166911234458347</v>
      </c>
      <c r="T50" s="90">
        <v>136.20812552049304</v>
      </c>
      <c r="U50" s="90">
        <v>300.63704990875664</v>
      </c>
      <c r="V50" s="90">
        <v>696.4534866887393</v>
      </c>
      <c r="W50" s="90">
        <v>837.59308384949418</v>
      </c>
      <c r="X50" s="90">
        <v>412.95767651502729</v>
      </c>
      <c r="Y50" s="90">
        <v>413.51742943441224</v>
      </c>
      <c r="Z50" s="90">
        <v>309.04762075053446</v>
      </c>
      <c r="AA50" s="90">
        <v>335.79505232198795</v>
      </c>
      <c r="AB50" s="90">
        <v>343.59546846183287</v>
      </c>
      <c r="AC50" s="90">
        <v>360.45479302145105</v>
      </c>
      <c r="AD50" s="90">
        <v>587.75566365997679</v>
      </c>
      <c r="AE50" s="90">
        <v>595.32638706504906</v>
      </c>
      <c r="AF50" s="90">
        <v>1956.7101868547472</v>
      </c>
      <c r="AG50" s="90">
        <v>1826.7374124215185</v>
      </c>
      <c r="AH50" s="119">
        <v>1254.1493991706707</v>
      </c>
      <c r="AI50" s="90">
        <v>817.88291915136483</v>
      </c>
      <c r="AJ50" s="90">
        <v>701.42755981088271</v>
      </c>
    </row>
    <row r="51" spans="1:36" s="75" customFormat="1" ht="16.5" customHeight="1" x14ac:dyDescent="0.3">
      <c r="A51" s="79" t="s">
        <v>62</v>
      </c>
      <c r="B51" s="90" t="s">
        <v>68</v>
      </c>
      <c r="C51" s="90" t="s">
        <v>68</v>
      </c>
      <c r="D51" s="90" t="s">
        <v>68</v>
      </c>
      <c r="E51" s="90" t="s">
        <v>68</v>
      </c>
      <c r="F51" s="90" t="s">
        <v>68</v>
      </c>
      <c r="G51" s="90" t="s">
        <v>68</v>
      </c>
      <c r="H51" s="90" t="s">
        <v>68</v>
      </c>
      <c r="I51" s="90" t="s">
        <v>68</v>
      </c>
      <c r="J51" s="90" t="s">
        <v>68</v>
      </c>
      <c r="K51" s="90" t="s">
        <v>68</v>
      </c>
      <c r="L51" s="90" t="s">
        <v>68</v>
      </c>
      <c r="M51" s="90" t="s">
        <v>68</v>
      </c>
      <c r="N51" s="90">
        <v>57.904020611595044</v>
      </c>
      <c r="O51" s="90">
        <v>159.54136847345154</v>
      </c>
      <c r="P51" s="90">
        <v>111.99128469169463</v>
      </c>
      <c r="Q51" s="90">
        <v>23.541974639427437</v>
      </c>
      <c r="R51" s="90">
        <v>59.330704100244304</v>
      </c>
      <c r="S51" s="90">
        <v>116.70142009743898</v>
      </c>
      <c r="T51" s="90">
        <v>78.548076271511334</v>
      </c>
      <c r="U51" s="90">
        <v>187.14814561626673</v>
      </c>
      <c r="V51" s="90">
        <v>82.838220968915337</v>
      </c>
      <c r="W51" s="90">
        <v>111.24542308050674</v>
      </c>
      <c r="X51" s="90">
        <v>132.36613141566474</v>
      </c>
      <c r="Y51" s="90">
        <v>153.97695073620969</v>
      </c>
      <c r="Z51" s="90">
        <v>130.34557539950214</v>
      </c>
      <c r="AA51" s="90">
        <v>107.66373849816024</v>
      </c>
      <c r="AB51" s="90">
        <v>131.99998319649848</v>
      </c>
      <c r="AC51" s="90">
        <v>147.39156595387774</v>
      </c>
      <c r="AD51" s="90">
        <v>124.99420470571884</v>
      </c>
      <c r="AE51" s="90">
        <v>142.62438478397297</v>
      </c>
      <c r="AF51" s="90">
        <v>120.56769275384526</v>
      </c>
      <c r="AG51" s="90">
        <v>337.93321646573935</v>
      </c>
      <c r="AH51" s="90">
        <v>346.05270673971626</v>
      </c>
      <c r="AI51" s="90">
        <v>209.1512833341481</v>
      </c>
      <c r="AJ51" s="90">
        <v>269.95017446568295</v>
      </c>
    </row>
    <row r="52" spans="1:36" s="116" customFormat="1" ht="16.5" customHeight="1" x14ac:dyDescent="0.3">
      <c r="A52" s="80" t="s">
        <v>45</v>
      </c>
      <c r="B52" s="89">
        <v>1186.4069203894214</v>
      </c>
      <c r="C52" s="89">
        <v>1137.486637436095</v>
      </c>
      <c r="D52" s="89">
        <v>1003.011993953817</v>
      </c>
      <c r="E52" s="89">
        <v>936.67282313427313</v>
      </c>
      <c r="F52" s="95">
        <v>972.31339045766185</v>
      </c>
      <c r="G52" s="89">
        <v>878.20975369806615</v>
      </c>
      <c r="H52" s="89">
        <v>828.59033014472732</v>
      </c>
      <c r="I52" s="89">
        <v>805.4828032119874</v>
      </c>
      <c r="J52" s="89">
        <v>781.42161298393421</v>
      </c>
      <c r="K52" s="89">
        <v>736.77201875172727</v>
      </c>
      <c r="L52" s="89">
        <v>736.90187106819383</v>
      </c>
      <c r="M52" s="89">
        <v>696.70801406644091</v>
      </c>
      <c r="N52" s="89">
        <v>285.72737257067888</v>
      </c>
      <c r="O52" s="89">
        <v>246.49934521341481</v>
      </c>
      <c r="P52" s="89">
        <v>249.77226352456699</v>
      </c>
      <c r="Q52" s="89">
        <v>245.85733731248305</v>
      </c>
      <c r="R52" s="89">
        <v>266.36641118196411</v>
      </c>
      <c r="S52" s="89">
        <v>268.09472331926673</v>
      </c>
      <c r="T52" s="89">
        <v>216.2292622582263</v>
      </c>
      <c r="U52" s="89">
        <v>233.27773229555513</v>
      </c>
      <c r="V52" s="89">
        <v>217.38233587529385</v>
      </c>
      <c r="W52" s="89">
        <v>192.73140051736775</v>
      </c>
      <c r="X52" s="89">
        <v>187.40845552073853</v>
      </c>
      <c r="Y52" s="89">
        <v>197.72772166413728</v>
      </c>
      <c r="Z52" s="89">
        <v>201.73052777740122</v>
      </c>
      <c r="AA52" s="89">
        <v>233.4702102754664</v>
      </c>
      <c r="AB52" s="89">
        <v>245.3781247328323</v>
      </c>
      <c r="AC52" s="89">
        <v>244.51980260212395</v>
      </c>
      <c r="AD52" s="89">
        <v>251.90226256271774</v>
      </c>
      <c r="AE52" s="89">
        <v>256.58012663247592</v>
      </c>
      <c r="AF52" s="89">
        <v>393.53121791139165</v>
      </c>
      <c r="AG52" s="89">
        <v>417.06366888966483</v>
      </c>
      <c r="AH52" s="120">
        <v>366.22792235249602</v>
      </c>
      <c r="AI52" s="89">
        <v>340.82590459854708</v>
      </c>
      <c r="AJ52" s="89">
        <v>342.00546067869419</v>
      </c>
    </row>
    <row r="53" spans="1:36" s="75" customFormat="1" ht="16.5" customHeight="1" x14ac:dyDescent="0.3">
      <c r="A53" s="79" t="s">
        <v>2</v>
      </c>
      <c r="B53" s="90">
        <v>1434.0744168718802</v>
      </c>
      <c r="C53" s="90">
        <v>1327.3391717437248</v>
      </c>
      <c r="D53" s="90">
        <v>1103.7312282042035</v>
      </c>
      <c r="E53" s="90">
        <v>994.19216624341334</v>
      </c>
      <c r="F53" s="93">
        <v>1076.9408393687152</v>
      </c>
      <c r="G53" s="90">
        <v>942.56771702436095</v>
      </c>
      <c r="H53" s="90">
        <v>906.2701085540757</v>
      </c>
      <c r="I53" s="90">
        <v>889.85493021203581</v>
      </c>
      <c r="J53" s="90">
        <v>883.2616200144347</v>
      </c>
      <c r="K53" s="90">
        <v>834.16364559797489</v>
      </c>
      <c r="L53" s="90">
        <v>840.34964731456648</v>
      </c>
      <c r="M53" s="90">
        <v>796.09809525112848</v>
      </c>
      <c r="N53" s="90">
        <v>280.43058608726096</v>
      </c>
      <c r="O53" s="90">
        <v>241.58674307770994</v>
      </c>
      <c r="P53" s="90">
        <v>246.65775931866355</v>
      </c>
      <c r="Q53" s="90">
        <v>243.86362829173319</v>
      </c>
      <c r="R53" s="90">
        <v>268.40542806003532</v>
      </c>
      <c r="S53" s="90">
        <v>258.58802151522536</v>
      </c>
      <c r="T53" s="90">
        <v>214.09404691653612</v>
      </c>
      <c r="U53" s="90">
        <v>238.80802169771221</v>
      </c>
      <c r="V53" s="90">
        <v>226.01599979878668</v>
      </c>
      <c r="W53" s="90">
        <v>188.15477315334655</v>
      </c>
      <c r="X53" s="90">
        <v>187.88065515314509</v>
      </c>
      <c r="Y53" s="90">
        <v>200.56285557834244</v>
      </c>
      <c r="Z53" s="90">
        <v>210.23111021578069</v>
      </c>
      <c r="AA53" s="90">
        <v>244.71506877435067</v>
      </c>
      <c r="AB53" s="90">
        <v>259.10575334745675</v>
      </c>
      <c r="AC53" s="90">
        <v>264.30119375296727</v>
      </c>
      <c r="AD53" s="90">
        <v>271.8633079317346</v>
      </c>
      <c r="AE53" s="90">
        <v>281.77044422306301</v>
      </c>
      <c r="AF53" s="90">
        <v>391.53593018612514</v>
      </c>
      <c r="AG53" s="90">
        <v>432.5554835907339</v>
      </c>
      <c r="AH53" s="90">
        <v>392.35669773042355</v>
      </c>
      <c r="AI53" s="90">
        <v>364.02086350817052</v>
      </c>
      <c r="AJ53" s="90">
        <v>367.84131650696446</v>
      </c>
    </row>
    <row r="54" spans="1:36" s="75" customFormat="1" ht="16.5" customHeight="1" x14ac:dyDescent="0.3">
      <c r="A54" s="79" t="s">
        <v>39</v>
      </c>
      <c r="B54" s="90">
        <v>841.9536503998213</v>
      </c>
      <c r="C54" s="90">
        <v>840.57895046815804</v>
      </c>
      <c r="D54" s="90">
        <v>796.49358327259267</v>
      </c>
      <c r="E54" s="90">
        <v>606.39570568496879</v>
      </c>
      <c r="F54" s="93">
        <v>516.28522730936936</v>
      </c>
      <c r="G54" s="90">
        <v>511.82804939330009</v>
      </c>
      <c r="H54" s="90">
        <v>521.77595823893841</v>
      </c>
      <c r="I54" s="90">
        <v>452.18987751332708</v>
      </c>
      <c r="J54" s="90">
        <v>410.70652333744187</v>
      </c>
      <c r="K54" s="90">
        <v>409.58381353599168</v>
      </c>
      <c r="L54" s="90">
        <v>417.41538903827882</v>
      </c>
      <c r="M54" s="90">
        <v>397.67880971003444</v>
      </c>
      <c r="N54" s="90">
        <v>334.69874604197378</v>
      </c>
      <c r="O54" s="90">
        <v>306.77531993048967</v>
      </c>
      <c r="P54" s="90">
        <v>254.35395052427893</v>
      </c>
      <c r="Q54" s="90">
        <v>286.58001889199738</v>
      </c>
      <c r="R54" s="90">
        <v>273.1216665992186</v>
      </c>
      <c r="S54" s="90">
        <v>271.33700700092828</v>
      </c>
      <c r="T54" s="90">
        <v>215.64766734142199</v>
      </c>
      <c r="U54" s="90">
        <v>216.62169754698772</v>
      </c>
      <c r="V54" s="90">
        <v>188.42774691640642</v>
      </c>
      <c r="W54" s="90">
        <v>188.71068016236819</v>
      </c>
      <c r="X54" s="90">
        <v>178.76252480337357</v>
      </c>
      <c r="Y54" s="90">
        <v>200.21889720764921</v>
      </c>
      <c r="Z54" s="90">
        <v>207.80925721799176</v>
      </c>
      <c r="AA54" s="90">
        <v>334.40760657276508</v>
      </c>
      <c r="AB54" s="90">
        <v>348.68228172481059</v>
      </c>
      <c r="AC54" s="90">
        <v>297.64213431161488</v>
      </c>
      <c r="AD54" s="90">
        <v>278.70741454673811</v>
      </c>
      <c r="AE54" s="90">
        <v>290.35988547943009</v>
      </c>
      <c r="AF54" s="90">
        <v>517.20183295315474</v>
      </c>
      <c r="AG54" s="90">
        <v>579.13952631625762</v>
      </c>
      <c r="AH54" s="119">
        <v>488.47079048457414</v>
      </c>
      <c r="AI54" s="90">
        <v>509.72832831285541</v>
      </c>
      <c r="AJ54" s="90">
        <v>494.13865843596597</v>
      </c>
    </row>
    <row r="55" spans="1:36" s="75" customFormat="1" ht="16.5" customHeight="1" x14ac:dyDescent="0.3">
      <c r="A55" s="79" t="s">
        <v>4</v>
      </c>
      <c r="B55" s="90">
        <v>540.65277735305131</v>
      </c>
      <c r="C55" s="90">
        <v>664.19149033849726</v>
      </c>
      <c r="D55" s="90">
        <v>732.12299353468325</v>
      </c>
      <c r="E55" s="90">
        <v>769.36994927719718</v>
      </c>
      <c r="F55" s="93">
        <v>738.49006780373793</v>
      </c>
      <c r="G55" s="90">
        <v>704.54672622956264</v>
      </c>
      <c r="H55" s="90">
        <v>637.39811249357308</v>
      </c>
      <c r="I55" s="90">
        <v>623.63791470877368</v>
      </c>
      <c r="J55" s="90">
        <v>564.85300542422249</v>
      </c>
      <c r="K55" s="90">
        <v>483.70192615215285</v>
      </c>
      <c r="L55" s="90">
        <v>485.60385450016054</v>
      </c>
      <c r="M55" s="90">
        <v>454.71737220597277</v>
      </c>
      <c r="N55" s="90">
        <v>227.66458349222566</v>
      </c>
      <c r="O55" s="90">
        <v>184.71427796735995</v>
      </c>
      <c r="P55" s="90">
        <v>199.89033062808815</v>
      </c>
      <c r="Q55" s="90">
        <v>178.33493331194163</v>
      </c>
      <c r="R55" s="90">
        <v>190.055361031036</v>
      </c>
      <c r="S55" s="90">
        <v>202.57729564891585</v>
      </c>
      <c r="T55" s="90">
        <v>181.65380491185414</v>
      </c>
      <c r="U55" s="90">
        <v>187.05172584502</v>
      </c>
      <c r="V55" s="90">
        <v>177.60037074060193</v>
      </c>
      <c r="W55" s="90">
        <v>169.05758990020618</v>
      </c>
      <c r="X55" s="90">
        <v>159.87427889127514</v>
      </c>
      <c r="Y55" s="90">
        <v>162.80971642136134</v>
      </c>
      <c r="Z55" s="90">
        <v>159.37443314284815</v>
      </c>
      <c r="AA55" s="90">
        <v>165.71179147776814</v>
      </c>
      <c r="AB55" s="90">
        <v>166.97405353573683</v>
      </c>
      <c r="AC55" s="90">
        <v>170.06944567245492</v>
      </c>
      <c r="AD55" s="90">
        <v>179.69706409980751</v>
      </c>
      <c r="AE55" s="90">
        <v>176.6478280728179</v>
      </c>
      <c r="AF55" s="90">
        <v>314.57097559354662</v>
      </c>
      <c r="AG55" s="90">
        <v>307.28394434496062</v>
      </c>
      <c r="AH55" s="90">
        <v>252.80178728569837</v>
      </c>
      <c r="AI55" s="90">
        <v>226.27930367310208</v>
      </c>
      <c r="AJ55" s="90">
        <v>217.37703044348416</v>
      </c>
    </row>
    <row r="56" spans="1:36" s="75" customFormat="1" ht="16.5" customHeight="1" x14ac:dyDescent="0.3">
      <c r="A56" s="94" t="s">
        <v>51</v>
      </c>
      <c r="B56" s="90">
        <v>21439.834185117819</v>
      </c>
      <c r="C56" s="90">
        <v>9332.9385573021736</v>
      </c>
      <c r="D56" s="90">
        <v>8599.8960751345003</v>
      </c>
      <c r="E56" s="90">
        <v>6385.491299768104</v>
      </c>
      <c r="F56" s="93">
        <v>6377.7509455826512</v>
      </c>
      <c r="G56" s="90">
        <v>6631.660394763011</v>
      </c>
      <c r="H56" s="90">
        <v>7643.9846305901538</v>
      </c>
      <c r="I56" s="90">
        <v>3029.610315227203</v>
      </c>
      <c r="J56" s="90">
        <v>5532.0627893204273</v>
      </c>
      <c r="K56" s="90">
        <v>6854.4382879099658</v>
      </c>
      <c r="L56" s="90">
        <v>7665.9095812725309</v>
      </c>
      <c r="M56" s="90">
        <v>6402.3903449122981</v>
      </c>
      <c r="N56" s="90">
        <v>3194.4096941024955</v>
      </c>
      <c r="O56" s="90">
        <v>2951.2872366375695</v>
      </c>
      <c r="P56" s="90">
        <v>2635.202038326855</v>
      </c>
      <c r="Q56" s="90">
        <v>2913.7959273492584</v>
      </c>
      <c r="R56" s="90">
        <v>3248.2634663968865</v>
      </c>
      <c r="S56" s="90">
        <v>3412.8660336826315</v>
      </c>
      <c r="T56" s="90">
        <v>1864.4979973788229</v>
      </c>
      <c r="U56" s="90">
        <v>1782.462519544634</v>
      </c>
      <c r="V56" s="90">
        <v>1489.2715466471768</v>
      </c>
      <c r="W56" s="90">
        <v>1355.4349184022678</v>
      </c>
      <c r="X56" s="90">
        <v>1305.8955883146314</v>
      </c>
      <c r="Y56" s="90">
        <v>1384.0852648797631</v>
      </c>
      <c r="Z56" s="90">
        <v>1463.6990132762066</v>
      </c>
      <c r="AA56" s="90">
        <v>1779.167895671023</v>
      </c>
      <c r="AB56" s="90">
        <v>2003.5083392913432</v>
      </c>
      <c r="AC56" s="90">
        <v>1880.9476412628883</v>
      </c>
      <c r="AD56" s="90">
        <v>1900.6908336290016</v>
      </c>
      <c r="AE56" s="90">
        <v>1978.1695008523861</v>
      </c>
      <c r="AF56" s="90">
        <v>2134.2057415642075</v>
      </c>
      <c r="AG56" s="90">
        <v>2023.5984879322978</v>
      </c>
      <c r="AH56" s="119">
        <v>2095.0215848132812</v>
      </c>
      <c r="AI56" s="90">
        <v>2149.6924504352346</v>
      </c>
      <c r="AJ56" s="90">
        <v>2092.6324868878924</v>
      </c>
    </row>
    <row r="57" spans="1:36" s="75" customFormat="1" ht="16.5" customHeight="1" x14ac:dyDescent="0.3">
      <c r="A57" s="94" t="s">
        <v>7</v>
      </c>
      <c r="B57" s="90">
        <v>4146.5366299615907</v>
      </c>
      <c r="C57" s="90">
        <v>3570.0844131404915</v>
      </c>
      <c r="D57" s="90">
        <v>1228.8031457360532</v>
      </c>
      <c r="E57" s="90">
        <v>2866.7795688173987</v>
      </c>
      <c r="F57" s="93">
        <v>858.38855816473881</v>
      </c>
      <c r="G57" s="90">
        <v>1245.0886084481838</v>
      </c>
      <c r="H57" s="90">
        <v>1365.7652502201443</v>
      </c>
      <c r="I57" s="90">
        <v>2104.0619695604578</v>
      </c>
      <c r="J57" s="90">
        <v>2237.7544941088809</v>
      </c>
      <c r="K57" s="90">
        <v>1352.7131367383561</v>
      </c>
      <c r="L57" s="90">
        <v>1611.4933315902344</v>
      </c>
      <c r="M57" s="90">
        <v>2115.6096665748555</v>
      </c>
      <c r="N57" s="90">
        <v>312.03956434738058</v>
      </c>
      <c r="O57" s="90">
        <v>103.71842521921488</v>
      </c>
      <c r="P57" s="90">
        <v>249.15578326114289</v>
      </c>
      <c r="Q57" s="90">
        <v>818.57856472810977</v>
      </c>
      <c r="R57" s="90">
        <v>188.33982062210072</v>
      </c>
      <c r="S57" s="90">
        <v>200.90985960768418</v>
      </c>
      <c r="T57" s="90">
        <v>44.398271886063377</v>
      </c>
      <c r="U57" s="90">
        <v>82.062338162811344</v>
      </c>
      <c r="V57" s="90">
        <v>42.736151579024487</v>
      </c>
      <c r="W57" s="90">
        <v>37.376333213805736</v>
      </c>
      <c r="X57" s="90">
        <v>45.064432064626416</v>
      </c>
      <c r="Y57" s="90">
        <v>71.261904712308564</v>
      </c>
      <c r="Z57" s="90">
        <v>29.562243639918435</v>
      </c>
      <c r="AA57" s="90">
        <v>152.36043036380133</v>
      </c>
      <c r="AB57" s="90">
        <v>190.98264220553494</v>
      </c>
      <c r="AC57" s="90">
        <v>153.0317318514472</v>
      </c>
      <c r="AD57" s="90">
        <v>150.54489144439484</v>
      </c>
      <c r="AE57" s="90">
        <v>103.22489185687213</v>
      </c>
      <c r="AF57" s="90">
        <v>209.377330140678</v>
      </c>
      <c r="AG57" s="90">
        <v>398.32622096332074</v>
      </c>
      <c r="AH57" s="119">
        <v>382.43758886256074</v>
      </c>
      <c r="AI57" s="90">
        <v>251.75583675309306</v>
      </c>
      <c r="AJ57" s="90">
        <v>300.66635759706986</v>
      </c>
    </row>
    <row r="58" spans="1:36" s="75" customFormat="1" ht="16.5" customHeight="1" x14ac:dyDescent="0.3">
      <c r="A58" s="79" t="s">
        <v>40</v>
      </c>
      <c r="B58" s="84">
        <v>51.002652647964219</v>
      </c>
      <c r="C58" s="84">
        <v>28.293929792008495</v>
      </c>
      <c r="D58" s="84">
        <v>145.47036205027385</v>
      </c>
      <c r="E58" s="84">
        <v>193.64964712193054</v>
      </c>
      <c r="F58" s="96">
        <v>159.97796143603259</v>
      </c>
      <c r="G58" s="84">
        <v>154.34301964400782</v>
      </c>
      <c r="H58" s="84">
        <v>396.24656236294823</v>
      </c>
      <c r="I58" s="84">
        <v>322.74481213194355</v>
      </c>
      <c r="J58" s="84">
        <v>259.75759096913771</v>
      </c>
      <c r="K58" s="84">
        <v>370.80565500872228</v>
      </c>
      <c r="L58" s="84">
        <v>270.73585847075969</v>
      </c>
      <c r="M58" s="84">
        <v>463.78167838209248</v>
      </c>
      <c r="N58" s="84">
        <v>302.9335957704148</v>
      </c>
      <c r="O58" s="84">
        <v>360.2717628162859</v>
      </c>
      <c r="P58" s="84">
        <v>197.46535352833445</v>
      </c>
      <c r="Q58" s="84">
        <v>83.747646900491219</v>
      </c>
      <c r="R58" s="84">
        <v>65.022056565287883</v>
      </c>
      <c r="S58" s="84">
        <v>101.50046690214776</v>
      </c>
      <c r="T58" s="84">
        <v>185.73835298249051</v>
      </c>
      <c r="U58" s="84">
        <v>325.01302692838556</v>
      </c>
      <c r="V58" s="84">
        <v>633.85092608750426</v>
      </c>
      <c r="W58" s="84">
        <v>873.69623401542049</v>
      </c>
      <c r="X58" s="84">
        <v>422.90846390093162</v>
      </c>
      <c r="Y58" s="84">
        <v>446.0412721989166</v>
      </c>
      <c r="Z58" s="84">
        <v>322.29251878270026</v>
      </c>
      <c r="AA58" s="84">
        <v>343.98517554935353</v>
      </c>
      <c r="AB58" s="84">
        <v>381.3071662198389</v>
      </c>
      <c r="AC58" s="84">
        <v>387.48890249805987</v>
      </c>
      <c r="AD58" s="84">
        <v>624.87707399639646</v>
      </c>
      <c r="AE58" s="84">
        <v>714.39166447805883</v>
      </c>
      <c r="AF58" s="84">
        <v>2178.2245476307562</v>
      </c>
      <c r="AG58" s="84">
        <v>1958.3941628663122</v>
      </c>
      <c r="AH58" s="121">
        <v>1396.8981112713975</v>
      </c>
      <c r="AI58" s="84">
        <v>834.40580640694793</v>
      </c>
      <c r="AJ58" s="84">
        <v>711.74267098457221</v>
      </c>
    </row>
    <row r="59" spans="1:36" s="75" customFormat="1" ht="16.5" customHeight="1" thickBot="1" x14ac:dyDescent="0.35">
      <c r="A59" s="85" t="s">
        <v>62</v>
      </c>
      <c r="B59" s="97" t="s">
        <v>68</v>
      </c>
      <c r="C59" s="97" t="s">
        <v>68</v>
      </c>
      <c r="D59" s="97" t="s">
        <v>68</v>
      </c>
      <c r="E59" s="97" t="s">
        <v>68</v>
      </c>
      <c r="F59" s="97" t="s">
        <v>68</v>
      </c>
      <c r="G59" s="97" t="s">
        <v>68</v>
      </c>
      <c r="H59" s="97" t="s">
        <v>68</v>
      </c>
      <c r="I59" s="97" t="s">
        <v>68</v>
      </c>
      <c r="J59" s="97" t="s">
        <v>68</v>
      </c>
      <c r="K59" s="97" t="s">
        <v>68</v>
      </c>
      <c r="L59" s="97" t="s">
        <v>68</v>
      </c>
      <c r="M59" s="97" t="s">
        <v>68</v>
      </c>
      <c r="N59" s="97">
        <v>98.836173112894983</v>
      </c>
      <c r="O59" s="97">
        <v>101.24740691584424</v>
      </c>
      <c r="P59" s="97">
        <v>63.845498749470778</v>
      </c>
      <c r="Q59" s="97">
        <v>27.465637079332012</v>
      </c>
      <c r="R59" s="97">
        <v>51.914366087713773</v>
      </c>
      <c r="S59" s="97">
        <v>124.2654010296804</v>
      </c>
      <c r="T59" s="97">
        <v>72.505916558318162</v>
      </c>
      <c r="U59" s="97">
        <v>132.60245493413876</v>
      </c>
      <c r="V59" s="97">
        <v>73.735119763540041</v>
      </c>
      <c r="W59" s="97">
        <v>105.63641015207783</v>
      </c>
      <c r="X59" s="97">
        <v>118.7402061228757</v>
      </c>
      <c r="Y59" s="97">
        <v>141.1455381748589</v>
      </c>
      <c r="Z59" s="97">
        <v>130.34557539950214</v>
      </c>
      <c r="AA59" s="97">
        <v>118.23785567208671</v>
      </c>
      <c r="AB59" s="97">
        <v>141.6350184663159</v>
      </c>
      <c r="AC59" s="97">
        <v>142.44554025072748</v>
      </c>
      <c r="AD59" s="97">
        <v>132.62743858087725</v>
      </c>
      <c r="AE59" s="97">
        <v>150.28206987304534</v>
      </c>
      <c r="AF59" s="97">
        <v>127.3922791361384</v>
      </c>
      <c r="AG59" s="97">
        <v>345.74670123951364</v>
      </c>
      <c r="AH59" s="97">
        <v>355.4478028502968</v>
      </c>
      <c r="AI59" s="97">
        <v>206.36259955635944</v>
      </c>
      <c r="AJ59" s="97">
        <v>287.25467282886774</v>
      </c>
    </row>
    <row r="60" spans="1:36" s="54" customFormat="1" ht="12.75" customHeight="1" x14ac:dyDescent="0.2">
      <c r="A60" s="122" t="s">
        <v>71</v>
      </c>
      <c r="B60" s="122"/>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row>
    <row r="61" spans="1:36" s="54" customFormat="1" ht="12.75" customHeight="1" x14ac:dyDescent="0.2">
      <c r="A61" s="123"/>
      <c r="B61" s="123"/>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row>
    <row r="62" spans="1:36" s="54" customFormat="1" ht="12.75" customHeight="1" x14ac:dyDescent="0.2">
      <c r="A62" s="123" t="s">
        <v>69</v>
      </c>
      <c r="B62" s="123"/>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row>
    <row r="63" spans="1:36" s="54" customFormat="1" ht="38.25" customHeight="1" x14ac:dyDescent="0.2">
      <c r="A63" s="124" t="s">
        <v>63</v>
      </c>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row>
    <row r="64" spans="1:36" s="54" customFormat="1" ht="12.75" customHeight="1" x14ac:dyDescent="0.2">
      <c r="A64" s="125" t="s">
        <v>64</v>
      </c>
      <c r="B64" s="125"/>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row>
    <row r="65" spans="1:29" s="54" customFormat="1" ht="12.75" customHeight="1" x14ac:dyDescent="0.2">
      <c r="A65" s="125" t="s">
        <v>65</v>
      </c>
      <c r="B65" s="125"/>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row>
    <row r="66" spans="1:29" s="54" customFormat="1" ht="12.75" customHeight="1" x14ac:dyDescent="0.2">
      <c r="A66" s="125" t="s">
        <v>66</v>
      </c>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row>
    <row r="67" spans="1:29" s="54" customFormat="1" ht="12.75" customHeight="1" x14ac:dyDescent="0.2">
      <c r="A67" s="123" t="s">
        <v>41</v>
      </c>
      <c r="B67" s="123"/>
      <c r="C67" s="123"/>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row>
    <row r="68" spans="1:29" s="54" customFormat="1" ht="12.75" customHeight="1" x14ac:dyDescent="0.2">
      <c r="A68" s="123" t="s">
        <v>42</v>
      </c>
      <c r="B68" s="123"/>
      <c r="C68" s="123"/>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row>
    <row r="69" spans="1:29" s="54" customFormat="1" ht="25.5" customHeight="1" x14ac:dyDescent="0.2">
      <c r="A69" s="123" t="s">
        <v>67</v>
      </c>
      <c r="B69" s="123"/>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row>
    <row r="70" spans="1:29" s="54" customFormat="1" ht="12.75" customHeight="1" x14ac:dyDescent="0.2">
      <c r="A70" s="123"/>
      <c r="B70" s="123"/>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row>
    <row r="71" spans="1:29" s="54" customFormat="1" ht="12.75" customHeight="1" x14ac:dyDescent="0.2">
      <c r="A71" s="126" t="s">
        <v>21</v>
      </c>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row>
    <row r="72" spans="1:29" s="54" customFormat="1" ht="25.5" customHeight="1" x14ac:dyDescent="0.2">
      <c r="A72" s="124" t="s">
        <v>35</v>
      </c>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row>
    <row r="73" spans="1:29" s="54" customFormat="1" ht="25.5" customHeight="1" x14ac:dyDescent="0.2">
      <c r="A73" s="124" t="s">
        <v>50</v>
      </c>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row>
    <row r="74" spans="1:29" s="54" customFormat="1" ht="12.75" customHeight="1" x14ac:dyDescent="0.2">
      <c r="A74" s="124" t="s">
        <v>22</v>
      </c>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row>
    <row r="75" spans="1:29" s="54" customFormat="1" ht="12.75" customHeight="1" x14ac:dyDescent="0.2">
      <c r="A75" s="124" t="s">
        <v>72</v>
      </c>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row>
    <row r="76" spans="1:29" s="54" customFormat="1" ht="12.75" customHeight="1" x14ac:dyDescent="0.2">
      <c r="A76" s="124" t="s">
        <v>74</v>
      </c>
      <c r="B76" s="124"/>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row>
    <row r="77" spans="1:29" s="54" customFormat="1" ht="12.75" customHeight="1" x14ac:dyDescent="0.2">
      <c r="A77" s="124"/>
      <c r="B77" s="124"/>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row>
    <row r="78" spans="1:29" s="54" customFormat="1" ht="12.75" customHeight="1" x14ac:dyDescent="0.2">
      <c r="A78" s="127" t="s">
        <v>23</v>
      </c>
      <c r="B78" s="127"/>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row>
    <row r="79" spans="1:29" s="54" customFormat="1" ht="12.75" customHeight="1" x14ac:dyDescent="0.2">
      <c r="A79" s="124" t="s">
        <v>24</v>
      </c>
      <c r="B79" s="124"/>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row>
    <row r="80" spans="1:29" s="54" customFormat="1" ht="12.75" customHeight="1" x14ac:dyDescent="0.2">
      <c r="A80" s="128" t="s">
        <v>73</v>
      </c>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row>
    <row r="81" spans="1:27" s="54" customFormat="1" ht="12.75" customHeight="1" x14ac:dyDescent="0.2"/>
    <row r="82" spans="1:27" s="54" customFormat="1" ht="12.75" customHeight="1" x14ac:dyDescent="0.2"/>
    <row r="83" spans="1:27" s="99" customFormat="1" ht="12.75" x14ac:dyDescent="0.2">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row>
    <row r="84" spans="1:27" x14ac:dyDescent="0.2">
      <c r="A84" s="99"/>
      <c r="B84" s="99"/>
      <c r="C84" s="99"/>
      <c r="D84" s="99"/>
      <c r="E84" s="99"/>
      <c r="F84" s="99"/>
      <c r="G84" s="99"/>
      <c r="H84" s="99"/>
      <c r="I84" s="99"/>
      <c r="J84" s="99"/>
      <c r="K84" s="99"/>
      <c r="L84" s="99"/>
      <c r="M84" s="86"/>
      <c r="N84" s="86"/>
      <c r="O84" s="99"/>
      <c r="P84" s="99"/>
      <c r="Q84" s="88"/>
      <c r="R84" s="88"/>
      <c r="S84" s="88"/>
      <c r="T84" s="88"/>
      <c r="U84" s="88"/>
      <c r="V84" s="99"/>
      <c r="W84" s="99"/>
      <c r="X84" s="99"/>
      <c r="Y84" s="99"/>
      <c r="Z84" s="99"/>
      <c r="AA84" s="99"/>
    </row>
    <row r="85" spans="1:27" ht="12.75" x14ac:dyDescent="0.2">
      <c r="M85" s="56"/>
      <c r="N85" s="56"/>
      <c r="Q85" s="56"/>
      <c r="R85" s="56"/>
      <c r="S85" s="56"/>
      <c r="T85" s="56"/>
      <c r="U85" s="56"/>
    </row>
    <row r="86" spans="1:27" ht="12.75" x14ac:dyDescent="0.2">
      <c r="M86" s="56"/>
      <c r="N86" s="56"/>
      <c r="Q86" s="56"/>
      <c r="R86" s="56"/>
      <c r="S86" s="56"/>
      <c r="T86" s="56"/>
      <c r="U86" s="56"/>
    </row>
    <row r="87" spans="1:27" ht="12.75" x14ac:dyDescent="0.2">
      <c r="M87" s="56"/>
      <c r="N87" s="56"/>
      <c r="Q87" s="56"/>
      <c r="R87" s="56"/>
      <c r="S87" s="56"/>
      <c r="T87" s="56"/>
      <c r="U87" s="56"/>
    </row>
  </sheetData>
  <mergeCells count="22">
    <mergeCell ref="A78:AC78"/>
    <mergeCell ref="A79:AC79"/>
    <mergeCell ref="A80:AC80"/>
    <mergeCell ref="A62:AA62"/>
    <mergeCell ref="A60:AC60"/>
    <mergeCell ref="A61:AC61"/>
    <mergeCell ref="A63:AC63"/>
    <mergeCell ref="A64:AC64"/>
    <mergeCell ref="A65:AC65"/>
    <mergeCell ref="A66:AC66"/>
    <mergeCell ref="A67:AC67"/>
    <mergeCell ref="A68:AC68"/>
    <mergeCell ref="A69:AC69"/>
    <mergeCell ref="A70:AC70"/>
    <mergeCell ref="A71:AC71"/>
    <mergeCell ref="A72:AC72"/>
    <mergeCell ref="A73:AC73"/>
    <mergeCell ref="A74:AC74"/>
    <mergeCell ref="A75:AC75"/>
    <mergeCell ref="A77:AC77"/>
    <mergeCell ref="A1:AJ1"/>
    <mergeCell ref="A76:AC76"/>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83"/>
  <sheetViews>
    <sheetView workbookViewId="0">
      <selection activeCell="B28" sqref="B28"/>
    </sheetView>
  </sheetViews>
  <sheetFormatPr defaultColWidth="9.140625" defaultRowHeight="16.5" x14ac:dyDescent="0.3"/>
  <cols>
    <col min="1" max="1" width="28.7109375" style="68" customWidth="1"/>
    <col min="2" max="12" width="9" style="68" customWidth="1"/>
    <col min="13" max="13" width="9" style="12" customWidth="1"/>
    <col min="14" max="14" width="7.7109375" style="12" customWidth="1"/>
    <col min="15" max="16" width="7.7109375" style="68" customWidth="1"/>
    <col min="17" max="21" width="7.7109375" style="26" customWidth="1"/>
    <col min="22" max="28" width="7.7109375" style="68" customWidth="1"/>
    <col min="29" max="30" width="7.7109375" style="56" customWidth="1"/>
    <col min="31" max="16384" width="9.140625" style="68"/>
  </cols>
  <sheetData>
    <row r="1" spans="1:30" ht="16.5" customHeight="1" thickBot="1" x14ac:dyDescent="0.3">
      <c r="A1" s="101" t="s">
        <v>61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row>
    <row r="2" spans="1:30" s="39" customFormat="1" ht="16.5" customHeight="1" x14ac:dyDescent="0.3">
      <c r="A2" s="2"/>
      <c r="B2" s="3">
        <v>1990</v>
      </c>
      <c r="C2" s="3">
        <v>1991</v>
      </c>
      <c r="D2" s="3">
        <v>1992</v>
      </c>
      <c r="E2" s="3">
        <v>1993</v>
      </c>
      <c r="F2" s="3">
        <v>1994</v>
      </c>
      <c r="G2" s="3">
        <v>1995</v>
      </c>
      <c r="H2" s="3">
        <v>1996</v>
      </c>
      <c r="I2" s="3">
        <v>1997</v>
      </c>
      <c r="J2" s="3">
        <v>1998</v>
      </c>
      <c r="K2" s="3">
        <v>1999</v>
      </c>
      <c r="L2" s="4">
        <v>2000</v>
      </c>
      <c r="M2" s="4">
        <v>2001</v>
      </c>
      <c r="N2" s="63">
        <v>2002</v>
      </c>
      <c r="O2" s="64">
        <v>2003</v>
      </c>
      <c r="P2" s="64">
        <v>2004</v>
      </c>
      <c r="Q2" s="64">
        <v>2005</v>
      </c>
      <c r="R2" s="64">
        <v>2006</v>
      </c>
      <c r="S2" s="64">
        <v>2007</v>
      </c>
      <c r="T2" s="64">
        <v>2008</v>
      </c>
      <c r="U2" s="64">
        <v>2009</v>
      </c>
      <c r="V2" s="64">
        <v>2010</v>
      </c>
      <c r="W2" s="64">
        <v>2011</v>
      </c>
      <c r="X2" s="64">
        <v>2012</v>
      </c>
      <c r="Y2" s="65">
        <v>2013</v>
      </c>
      <c r="Z2" s="65">
        <v>2014</v>
      </c>
      <c r="AA2" s="65">
        <v>2015</v>
      </c>
      <c r="AB2" s="65">
        <v>2016</v>
      </c>
      <c r="AC2" s="65">
        <v>2017</v>
      </c>
      <c r="AD2" s="65">
        <v>2018</v>
      </c>
    </row>
    <row r="3" spans="1:30" s="12" customFormat="1" ht="16.5" customHeight="1" x14ac:dyDescent="0.3">
      <c r="A3" s="57" t="s">
        <v>1</v>
      </c>
      <c r="B3" s="66">
        <f>SUM(B4:B10)</f>
        <v>237</v>
      </c>
      <c r="C3" s="66">
        <f t="shared" ref="C3:AD3" si="0">SUM(C4:C10)</f>
        <v>208</v>
      </c>
      <c r="D3" s="66">
        <f t="shared" si="0"/>
        <v>199</v>
      </c>
      <c r="E3" s="66">
        <f t="shared" si="0"/>
        <v>184</v>
      </c>
      <c r="F3" s="66">
        <f t="shared" si="0"/>
        <v>208</v>
      </c>
      <c r="G3" s="66">
        <f t="shared" si="0"/>
        <v>182</v>
      </c>
      <c r="H3" s="66">
        <f t="shared" si="0"/>
        <v>193</v>
      </c>
      <c r="I3" s="66">
        <f t="shared" si="0"/>
        <v>196</v>
      </c>
      <c r="J3" s="66">
        <f t="shared" si="0"/>
        <v>192</v>
      </c>
      <c r="K3" s="66">
        <f t="shared" si="0"/>
        <v>204</v>
      </c>
      <c r="L3" s="66">
        <f t="shared" si="0"/>
        <v>208</v>
      </c>
      <c r="M3" s="66">
        <f t="shared" si="0"/>
        <v>181</v>
      </c>
      <c r="N3" s="34">
        <f t="shared" si="0"/>
        <v>187</v>
      </c>
      <c r="O3" s="34">
        <f t="shared" si="0"/>
        <v>170</v>
      </c>
      <c r="P3" s="34">
        <f t="shared" si="0"/>
        <v>177</v>
      </c>
      <c r="Q3" s="34">
        <f t="shared" si="0"/>
        <v>149</v>
      </c>
      <c r="R3" s="34">
        <f t="shared" si="0"/>
        <v>162</v>
      </c>
      <c r="S3" s="34">
        <f t="shared" si="0"/>
        <v>188</v>
      </c>
      <c r="T3" s="34">
        <f t="shared" si="0"/>
        <v>192</v>
      </c>
      <c r="U3" s="34">
        <f t="shared" si="0"/>
        <v>233</v>
      </c>
      <c r="V3" s="34">
        <f t="shared" si="0"/>
        <v>222</v>
      </c>
      <c r="W3" s="34">
        <f t="shared" si="0"/>
        <v>226</v>
      </c>
      <c r="X3" s="34">
        <f t="shared" si="0"/>
        <v>265</v>
      </c>
      <c r="Y3" s="34">
        <f t="shared" si="0"/>
        <v>273</v>
      </c>
      <c r="Z3" s="34">
        <f t="shared" si="0"/>
        <v>236</v>
      </c>
      <c r="AA3" s="34">
        <f t="shared" si="0"/>
        <v>254</v>
      </c>
      <c r="AB3" s="34">
        <f t="shared" si="0"/>
        <v>257</v>
      </c>
      <c r="AC3" s="34">
        <f t="shared" si="0"/>
        <v>239</v>
      </c>
      <c r="AD3" s="34">
        <f t="shared" si="0"/>
        <v>250</v>
      </c>
    </row>
    <row r="4" spans="1:30" s="12" customFormat="1" ht="16.5" customHeight="1" x14ac:dyDescent="0.3">
      <c r="A4" s="58" t="s">
        <v>2</v>
      </c>
      <c r="B4" s="10">
        <v>110</v>
      </c>
      <c r="C4" s="10">
        <v>88</v>
      </c>
      <c r="D4" s="10">
        <v>99</v>
      </c>
      <c r="E4" s="10">
        <v>83</v>
      </c>
      <c r="F4" s="10">
        <v>108</v>
      </c>
      <c r="G4" s="10">
        <v>82</v>
      </c>
      <c r="H4" s="10">
        <v>101</v>
      </c>
      <c r="I4" s="10">
        <v>109</v>
      </c>
      <c r="J4" s="10">
        <v>109</v>
      </c>
      <c r="K4" s="10">
        <v>102</v>
      </c>
      <c r="L4" s="10">
        <v>90</v>
      </c>
      <c r="M4" s="10">
        <v>95</v>
      </c>
      <c r="N4" s="33">
        <v>84</v>
      </c>
      <c r="O4" s="33">
        <v>113</v>
      </c>
      <c r="P4" s="33">
        <v>82</v>
      </c>
      <c r="Q4" s="33">
        <v>80</v>
      </c>
      <c r="R4" s="33">
        <v>108</v>
      </c>
      <c r="S4" s="33">
        <v>106</v>
      </c>
      <c r="T4" s="33">
        <v>81</v>
      </c>
      <c r="U4" s="33">
        <v>78</v>
      </c>
      <c r="V4" s="33">
        <v>84</v>
      </c>
      <c r="W4" s="33">
        <v>92</v>
      </c>
      <c r="X4" s="33">
        <v>98</v>
      </c>
      <c r="Y4" s="33">
        <v>110</v>
      </c>
      <c r="Z4" s="33">
        <v>90</v>
      </c>
      <c r="AA4" s="33">
        <v>95</v>
      </c>
      <c r="AB4" s="33">
        <v>100</v>
      </c>
      <c r="AC4" s="33">
        <v>90</v>
      </c>
      <c r="AD4" s="33">
        <v>76</v>
      </c>
    </row>
    <row r="5" spans="1:30" s="12" customFormat="1" ht="16.5" customHeight="1" x14ac:dyDescent="0.3">
      <c r="A5" s="58" t="s">
        <v>39</v>
      </c>
      <c r="B5" s="10">
        <v>7</v>
      </c>
      <c r="C5" s="10">
        <v>13</v>
      </c>
      <c r="D5" s="10">
        <v>9</v>
      </c>
      <c r="E5" s="10">
        <v>15</v>
      </c>
      <c r="F5" s="10">
        <v>13</v>
      </c>
      <c r="G5" s="10">
        <v>15</v>
      </c>
      <c r="H5" s="10">
        <v>6</v>
      </c>
      <c r="I5" s="10">
        <v>3</v>
      </c>
      <c r="J5" s="10">
        <v>23</v>
      </c>
      <c r="K5" s="10">
        <v>17</v>
      </c>
      <c r="L5" s="10">
        <v>30</v>
      </c>
      <c r="M5" s="10">
        <v>21</v>
      </c>
      <c r="N5" s="33">
        <v>18</v>
      </c>
      <c r="O5" s="33">
        <v>13</v>
      </c>
      <c r="P5" s="33">
        <v>21</v>
      </c>
      <c r="Q5" s="33">
        <v>19</v>
      </c>
      <c r="R5" s="33">
        <v>17</v>
      </c>
      <c r="S5" s="33">
        <v>33</v>
      </c>
      <c r="T5" s="33">
        <v>18</v>
      </c>
      <c r="U5" s="33">
        <v>36</v>
      </c>
      <c r="V5" s="33">
        <v>22</v>
      </c>
      <c r="W5" s="33">
        <v>36</v>
      </c>
      <c r="X5" s="33">
        <v>47</v>
      </c>
      <c r="Y5" s="33">
        <v>37</v>
      </c>
      <c r="Z5" s="33">
        <v>41</v>
      </c>
      <c r="AA5" s="33">
        <v>53</v>
      </c>
      <c r="AB5" s="33">
        <v>43</v>
      </c>
      <c r="AC5" s="33">
        <v>51</v>
      </c>
      <c r="AD5" s="33">
        <v>42</v>
      </c>
    </row>
    <row r="6" spans="1:30" s="12" customFormat="1" ht="16.5" customHeight="1" x14ac:dyDescent="0.3">
      <c r="A6" s="58" t="s">
        <v>4</v>
      </c>
      <c r="B6" s="10">
        <v>117</v>
      </c>
      <c r="C6" s="10">
        <v>103</v>
      </c>
      <c r="D6" s="10">
        <v>91</v>
      </c>
      <c r="E6" s="10">
        <v>83</v>
      </c>
      <c r="F6" s="10">
        <v>85</v>
      </c>
      <c r="G6" s="10">
        <v>79</v>
      </c>
      <c r="H6" s="10">
        <v>74</v>
      </c>
      <c r="I6" s="10">
        <v>77</v>
      </c>
      <c r="J6" s="10">
        <v>54</v>
      </c>
      <c r="K6" s="10">
        <v>84</v>
      </c>
      <c r="L6" s="10">
        <v>80</v>
      </c>
      <c r="M6" s="10">
        <v>59</v>
      </c>
      <c r="N6" s="33">
        <v>76</v>
      </c>
      <c r="O6" s="33">
        <v>21</v>
      </c>
      <c r="P6" s="33">
        <v>60</v>
      </c>
      <c r="Q6" s="33">
        <v>35</v>
      </c>
      <c r="R6" s="33">
        <v>23</v>
      </c>
      <c r="S6" s="33">
        <v>32</v>
      </c>
      <c r="T6" s="33">
        <v>81</v>
      </c>
      <c r="U6" s="33">
        <v>105</v>
      </c>
      <c r="V6" s="33">
        <v>97</v>
      </c>
      <c r="W6" s="33">
        <v>94</v>
      </c>
      <c r="X6" s="33">
        <v>102</v>
      </c>
      <c r="Y6" s="33">
        <v>111</v>
      </c>
      <c r="Z6" s="33">
        <v>93</v>
      </c>
      <c r="AA6" s="33">
        <v>97</v>
      </c>
      <c r="AB6" s="33">
        <v>105</v>
      </c>
      <c r="AC6" s="33">
        <v>88</v>
      </c>
      <c r="AD6" s="33">
        <v>127</v>
      </c>
    </row>
    <row r="7" spans="1:30" s="12" customFormat="1" ht="16.5" customHeight="1" x14ac:dyDescent="0.3">
      <c r="A7" s="58" t="s">
        <v>51</v>
      </c>
      <c r="B7" s="10">
        <v>0</v>
      </c>
      <c r="C7" s="10">
        <v>3</v>
      </c>
      <c r="D7" s="10">
        <v>0</v>
      </c>
      <c r="E7" s="10">
        <v>2</v>
      </c>
      <c r="F7" s="10">
        <v>2</v>
      </c>
      <c r="G7" s="10">
        <v>6</v>
      </c>
      <c r="H7" s="10">
        <v>11</v>
      </c>
      <c r="I7" s="10">
        <v>7</v>
      </c>
      <c r="J7" s="10">
        <v>4</v>
      </c>
      <c r="K7" s="10">
        <v>1</v>
      </c>
      <c r="L7" s="10">
        <v>8</v>
      </c>
      <c r="M7" s="10">
        <v>5</v>
      </c>
      <c r="N7" s="33">
        <v>6</v>
      </c>
      <c r="O7" s="33">
        <v>11</v>
      </c>
      <c r="P7" s="33">
        <v>6</v>
      </c>
      <c r="Q7" s="33">
        <v>12</v>
      </c>
      <c r="R7" s="33">
        <v>12</v>
      </c>
      <c r="S7" s="33">
        <v>13</v>
      </c>
      <c r="T7" s="33">
        <v>7</v>
      </c>
      <c r="U7" s="33">
        <v>7</v>
      </c>
      <c r="V7" s="33">
        <v>10</v>
      </c>
      <c r="W7" s="33">
        <v>4</v>
      </c>
      <c r="X7" s="33">
        <v>14</v>
      </c>
      <c r="Y7" s="33">
        <v>10</v>
      </c>
      <c r="Z7" s="33">
        <v>11</v>
      </c>
      <c r="AA7" s="33">
        <v>6</v>
      </c>
      <c r="AB7" s="33">
        <v>6</v>
      </c>
      <c r="AC7" s="33">
        <v>7</v>
      </c>
      <c r="AD7" s="33">
        <v>3</v>
      </c>
    </row>
    <row r="8" spans="1:30" s="12" customFormat="1" ht="16.5" customHeight="1" x14ac:dyDescent="0.3">
      <c r="A8" s="58" t="s">
        <v>7</v>
      </c>
      <c r="B8" s="10">
        <v>0</v>
      </c>
      <c r="C8" s="10">
        <v>0</v>
      </c>
      <c r="D8" s="10">
        <v>0</v>
      </c>
      <c r="E8" s="10">
        <v>0</v>
      </c>
      <c r="F8" s="10">
        <v>0</v>
      </c>
      <c r="G8" s="10">
        <v>0</v>
      </c>
      <c r="H8" s="10">
        <v>0</v>
      </c>
      <c r="I8" s="10">
        <v>0</v>
      </c>
      <c r="J8" s="10">
        <v>0</v>
      </c>
      <c r="K8" s="10">
        <v>0</v>
      </c>
      <c r="L8" s="10">
        <v>0</v>
      </c>
      <c r="M8" s="10">
        <v>0</v>
      </c>
      <c r="N8" s="33">
        <v>1</v>
      </c>
      <c r="O8" s="33">
        <v>0</v>
      </c>
      <c r="P8" s="33">
        <v>7</v>
      </c>
      <c r="Q8" s="33">
        <v>0</v>
      </c>
      <c r="R8" s="33">
        <v>1</v>
      </c>
      <c r="S8" s="33">
        <v>1</v>
      </c>
      <c r="T8" s="33">
        <v>0</v>
      </c>
      <c r="U8" s="33">
        <v>4</v>
      </c>
      <c r="V8" s="33">
        <v>1</v>
      </c>
      <c r="W8" s="33">
        <v>0</v>
      </c>
      <c r="X8" s="33">
        <v>2</v>
      </c>
      <c r="Y8" s="33">
        <v>2</v>
      </c>
      <c r="Z8" s="33">
        <v>0</v>
      </c>
      <c r="AA8" s="33">
        <v>0</v>
      </c>
      <c r="AB8" s="33">
        <v>0</v>
      </c>
      <c r="AC8" s="33">
        <v>0</v>
      </c>
      <c r="AD8" s="33">
        <v>0</v>
      </c>
    </row>
    <row r="9" spans="1:30" s="12" customFormat="1" ht="16.5" customHeight="1" x14ac:dyDescent="0.3">
      <c r="A9" s="58" t="s">
        <v>40</v>
      </c>
      <c r="B9" s="10">
        <v>1</v>
      </c>
      <c r="C9" s="10">
        <v>0</v>
      </c>
      <c r="D9" s="10">
        <v>0</v>
      </c>
      <c r="E9" s="10">
        <v>0</v>
      </c>
      <c r="F9" s="10">
        <v>0</v>
      </c>
      <c r="G9" s="10">
        <v>0</v>
      </c>
      <c r="H9" s="10">
        <v>0</v>
      </c>
      <c r="I9" s="10">
        <v>0</v>
      </c>
      <c r="J9" s="10">
        <v>2</v>
      </c>
      <c r="K9" s="10">
        <v>0</v>
      </c>
      <c r="L9" s="10">
        <v>0</v>
      </c>
      <c r="M9" s="10">
        <v>0</v>
      </c>
      <c r="N9" s="33">
        <v>0</v>
      </c>
      <c r="O9" s="33">
        <v>0</v>
      </c>
      <c r="P9" s="33">
        <v>1</v>
      </c>
      <c r="Q9" s="33">
        <v>3</v>
      </c>
      <c r="R9" s="33">
        <v>0</v>
      </c>
      <c r="S9" s="33">
        <v>1</v>
      </c>
      <c r="T9" s="33">
        <v>4</v>
      </c>
      <c r="U9" s="33">
        <v>1</v>
      </c>
      <c r="V9" s="33">
        <v>3</v>
      </c>
      <c r="W9" s="33">
        <v>0</v>
      </c>
      <c r="X9" s="33">
        <v>1</v>
      </c>
      <c r="Y9" s="33">
        <v>1</v>
      </c>
      <c r="Z9" s="33">
        <v>1</v>
      </c>
      <c r="AA9" s="33">
        <v>0</v>
      </c>
      <c r="AB9" s="33">
        <v>1</v>
      </c>
      <c r="AC9" s="33">
        <v>1</v>
      </c>
      <c r="AD9" s="33">
        <v>0</v>
      </c>
    </row>
    <row r="10" spans="1:30" s="12" customFormat="1" ht="16.5" customHeight="1" x14ac:dyDescent="0.3">
      <c r="A10" s="58" t="s">
        <v>62</v>
      </c>
      <c r="B10" s="10">
        <v>2</v>
      </c>
      <c r="C10" s="10">
        <v>1</v>
      </c>
      <c r="D10" s="10">
        <v>0</v>
      </c>
      <c r="E10" s="10">
        <v>1</v>
      </c>
      <c r="F10" s="10">
        <v>0</v>
      </c>
      <c r="G10" s="10">
        <v>0</v>
      </c>
      <c r="H10" s="10">
        <v>1</v>
      </c>
      <c r="I10" s="10">
        <v>0</v>
      </c>
      <c r="J10" s="10">
        <v>0</v>
      </c>
      <c r="K10" s="10">
        <v>0</v>
      </c>
      <c r="L10" s="10">
        <v>0</v>
      </c>
      <c r="M10" s="10">
        <v>1</v>
      </c>
      <c r="N10" s="33">
        <v>2</v>
      </c>
      <c r="O10" s="33">
        <v>12</v>
      </c>
      <c r="P10" s="33">
        <v>0</v>
      </c>
      <c r="Q10" s="33">
        <v>0</v>
      </c>
      <c r="R10" s="33">
        <v>1</v>
      </c>
      <c r="S10" s="33">
        <v>2</v>
      </c>
      <c r="T10" s="33">
        <v>1</v>
      </c>
      <c r="U10" s="33">
        <v>2</v>
      </c>
      <c r="V10" s="33">
        <v>5</v>
      </c>
      <c r="W10" s="33">
        <v>0</v>
      </c>
      <c r="X10" s="33">
        <v>1</v>
      </c>
      <c r="Y10" s="33">
        <v>2</v>
      </c>
      <c r="Z10" s="33">
        <v>0</v>
      </c>
      <c r="AA10" s="33">
        <v>3</v>
      </c>
      <c r="AB10" s="33">
        <v>2</v>
      </c>
      <c r="AC10" s="33">
        <v>2</v>
      </c>
      <c r="AD10" s="33">
        <v>2</v>
      </c>
    </row>
    <row r="11" spans="1:30" s="51" customFormat="1" ht="16.5" customHeight="1" x14ac:dyDescent="0.3">
      <c r="A11" s="57" t="s">
        <v>49</v>
      </c>
      <c r="B11" s="66">
        <f>SUM(B12:B18)</f>
        <v>52496</v>
      </c>
      <c r="C11" s="66">
        <f t="shared" ref="C11:AD11" si="1">SUM(C12:C18)</f>
        <v>50144</v>
      </c>
      <c r="D11" s="66">
        <f t="shared" si="1"/>
        <v>52942</v>
      </c>
      <c r="E11" s="66">
        <f t="shared" si="1"/>
        <v>51491</v>
      </c>
      <c r="F11" s="66">
        <f t="shared" si="1"/>
        <v>56435</v>
      </c>
      <c r="G11" s="66">
        <f t="shared" si="1"/>
        <v>55420</v>
      </c>
      <c r="H11" s="66">
        <f t="shared" si="1"/>
        <v>53689</v>
      </c>
      <c r="I11" s="66">
        <f t="shared" si="1"/>
        <v>54101</v>
      </c>
      <c r="J11" s="66">
        <f t="shared" si="1"/>
        <v>54692</v>
      </c>
      <c r="K11" s="66">
        <f t="shared" si="1"/>
        <v>54655</v>
      </c>
      <c r="L11" s="66">
        <f t="shared" si="1"/>
        <v>55676</v>
      </c>
      <c r="M11" s="66">
        <f t="shared" si="1"/>
        <v>53029</v>
      </c>
      <c r="N11" s="34">
        <f t="shared" si="1"/>
        <v>20256</v>
      </c>
      <c r="O11" s="34">
        <f t="shared" si="1"/>
        <v>19649</v>
      </c>
      <c r="P11" s="34">
        <f t="shared" si="1"/>
        <v>20478</v>
      </c>
      <c r="Q11" s="34">
        <f t="shared" si="1"/>
        <v>19039</v>
      </c>
      <c r="R11" s="34">
        <f t="shared" si="1"/>
        <v>20060</v>
      </c>
      <c r="S11" s="34">
        <f t="shared" si="1"/>
        <v>22028</v>
      </c>
      <c r="T11" s="34">
        <f t="shared" si="1"/>
        <v>24644</v>
      </c>
      <c r="U11" s="34">
        <f t="shared" si="1"/>
        <v>26289</v>
      </c>
      <c r="V11" s="34">
        <f t="shared" si="1"/>
        <v>25376</v>
      </c>
      <c r="W11" s="34">
        <f t="shared" si="1"/>
        <v>23013</v>
      </c>
      <c r="X11" s="34">
        <f t="shared" si="1"/>
        <v>23367</v>
      </c>
      <c r="Y11" s="34">
        <f t="shared" si="1"/>
        <v>24760</v>
      </c>
      <c r="Z11" s="34">
        <f t="shared" si="1"/>
        <v>24045</v>
      </c>
      <c r="AA11" s="34">
        <f t="shared" si="1"/>
        <v>24299</v>
      </c>
      <c r="AB11" s="34">
        <f t="shared" si="1"/>
        <v>24405</v>
      </c>
      <c r="AC11" s="34">
        <f t="shared" si="1"/>
        <v>22829</v>
      </c>
      <c r="AD11" s="34">
        <f t="shared" si="1"/>
        <v>22511</v>
      </c>
    </row>
    <row r="12" spans="1:30" s="12" customFormat="1" ht="16.5" customHeight="1" x14ac:dyDescent="0.3">
      <c r="A12" s="58" t="s">
        <v>2</v>
      </c>
      <c r="B12" s="10">
        <v>40006</v>
      </c>
      <c r="C12" s="10">
        <v>38619</v>
      </c>
      <c r="D12" s="10">
        <v>40090</v>
      </c>
      <c r="E12" s="10">
        <v>38873</v>
      </c>
      <c r="F12" s="10">
        <v>42195</v>
      </c>
      <c r="G12" s="10">
        <v>41297</v>
      </c>
      <c r="H12" s="10">
        <v>39709</v>
      </c>
      <c r="I12" s="10">
        <v>39181</v>
      </c>
      <c r="J12" s="10">
        <v>41035</v>
      </c>
      <c r="K12" s="10">
        <v>41221</v>
      </c>
      <c r="L12" s="10">
        <v>40925</v>
      </c>
      <c r="M12" s="10">
        <v>38840</v>
      </c>
      <c r="N12" s="33">
        <v>13644</v>
      </c>
      <c r="O12" s="33">
        <v>13459</v>
      </c>
      <c r="P12" s="33">
        <v>13516</v>
      </c>
      <c r="Q12" s="33">
        <v>13363</v>
      </c>
      <c r="R12" s="33">
        <v>12920</v>
      </c>
      <c r="S12" s="33">
        <v>14195</v>
      </c>
      <c r="T12" s="33">
        <v>14266</v>
      </c>
      <c r="U12" s="33">
        <v>15469</v>
      </c>
      <c r="V12" s="33">
        <v>14936</v>
      </c>
      <c r="W12" s="33">
        <v>13072</v>
      </c>
      <c r="X12" s="33">
        <v>13427</v>
      </c>
      <c r="Y12" s="33">
        <v>14076</v>
      </c>
      <c r="Z12" s="33">
        <v>14536</v>
      </c>
      <c r="AA12" s="33">
        <v>14877</v>
      </c>
      <c r="AB12" s="33">
        <v>14807</v>
      </c>
      <c r="AC12" s="33">
        <v>14457</v>
      </c>
      <c r="AD12" s="33">
        <v>14166</v>
      </c>
    </row>
    <row r="13" spans="1:30" s="12" customFormat="1" ht="16.5" customHeight="1" x14ac:dyDescent="0.3">
      <c r="A13" s="58" t="s">
        <v>39</v>
      </c>
      <c r="B13" s="10">
        <v>1244</v>
      </c>
      <c r="C13" s="10">
        <v>1251</v>
      </c>
      <c r="D13" s="10">
        <v>1268</v>
      </c>
      <c r="E13" s="10">
        <v>982</v>
      </c>
      <c r="F13" s="10">
        <v>1181</v>
      </c>
      <c r="G13" s="10">
        <v>1319</v>
      </c>
      <c r="H13" s="10">
        <v>1604</v>
      </c>
      <c r="I13" s="10">
        <v>1087</v>
      </c>
      <c r="J13" s="10">
        <v>1076</v>
      </c>
      <c r="K13" s="10">
        <v>1271</v>
      </c>
      <c r="L13" s="10">
        <v>1338</v>
      </c>
      <c r="M13" s="10">
        <v>1201</v>
      </c>
      <c r="N13" s="33">
        <v>560</v>
      </c>
      <c r="O13" s="33">
        <v>564</v>
      </c>
      <c r="P13" s="33">
        <v>669</v>
      </c>
      <c r="Q13" s="33">
        <v>629</v>
      </c>
      <c r="R13" s="33">
        <v>667</v>
      </c>
      <c r="S13" s="33">
        <v>853</v>
      </c>
      <c r="T13" s="33">
        <v>1029</v>
      </c>
      <c r="U13" s="33">
        <v>1070</v>
      </c>
      <c r="V13" s="33">
        <v>1013</v>
      </c>
      <c r="W13" s="33">
        <v>999</v>
      </c>
      <c r="X13" s="33">
        <v>948</v>
      </c>
      <c r="Y13" s="33">
        <v>1026</v>
      </c>
      <c r="Z13" s="33">
        <v>1137</v>
      </c>
      <c r="AA13" s="33">
        <v>1211</v>
      </c>
      <c r="AB13" s="33">
        <v>1210</v>
      </c>
      <c r="AC13" s="33">
        <v>1343</v>
      </c>
      <c r="AD13" s="33">
        <v>1127</v>
      </c>
    </row>
    <row r="14" spans="1:30" s="12" customFormat="1" ht="16.5" customHeight="1" x14ac:dyDescent="0.3">
      <c r="A14" s="58" t="s">
        <v>4</v>
      </c>
      <c r="B14" s="10">
        <v>10036</v>
      </c>
      <c r="C14" s="10">
        <v>9285</v>
      </c>
      <c r="D14" s="10">
        <v>10446</v>
      </c>
      <c r="E14" s="10">
        <v>10532</v>
      </c>
      <c r="F14" s="10">
        <v>11673</v>
      </c>
      <c r="G14" s="10">
        <v>11238</v>
      </c>
      <c r="H14" s="10">
        <v>11093</v>
      </c>
      <c r="I14" s="10">
        <v>12285</v>
      </c>
      <c r="J14" s="10">
        <v>11059</v>
      </c>
      <c r="K14" s="10">
        <v>9665</v>
      </c>
      <c r="L14" s="10">
        <v>10848</v>
      </c>
      <c r="M14" s="10">
        <v>10641</v>
      </c>
      <c r="N14" s="33">
        <v>4831</v>
      </c>
      <c r="O14" s="33">
        <v>4131</v>
      </c>
      <c r="P14" s="33">
        <v>5069</v>
      </c>
      <c r="Q14" s="33">
        <v>3795</v>
      </c>
      <c r="R14" s="33">
        <v>4730</v>
      </c>
      <c r="S14" s="33">
        <v>4982</v>
      </c>
      <c r="T14" s="33">
        <v>7247</v>
      </c>
      <c r="U14" s="33">
        <v>7549</v>
      </c>
      <c r="V14" s="33">
        <v>7559</v>
      </c>
      <c r="W14" s="33">
        <v>7142</v>
      </c>
      <c r="X14" s="33">
        <v>7226</v>
      </c>
      <c r="Y14" s="33">
        <v>7712</v>
      </c>
      <c r="Z14" s="33">
        <v>6291</v>
      </c>
      <c r="AA14" s="33">
        <v>6114</v>
      </c>
      <c r="AB14" s="33">
        <v>5986</v>
      </c>
      <c r="AC14" s="33">
        <v>4889</v>
      </c>
      <c r="AD14" s="33">
        <v>5078</v>
      </c>
    </row>
    <row r="15" spans="1:30" s="12" customFormat="1" ht="16.5" customHeight="1" x14ac:dyDescent="0.3">
      <c r="A15" s="58" t="s">
        <v>51</v>
      </c>
      <c r="B15" s="10">
        <v>807</v>
      </c>
      <c r="C15" s="10">
        <v>622</v>
      </c>
      <c r="D15" s="10">
        <v>713</v>
      </c>
      <c r="E15" s="10">
        <v>652</v>
      </c>
      <c r="F15" s="10">
        <v>731</v>
      </c>
      <c r="G15" s="10">
        <v>935</v>
      </c>
      <c r="H15" s="10">
        <v>882</v>
      </c>
      <c r="I15" s="10">
        <v>1121</v>
      </c>
      <c r="J15" s="10">
        <v>1064</v>
      </c>
      <c r="K15" s="10">
        <v>1345</v>
      </c>
      <c r="L15" s="10">
        <v>1736</v>
      </c>
      <c r="M15" s="10">
        <v>1374</v>
      </c>
      <c r="N15" s="33">
        <v>1092</v>
      </c>
      <c r="O15" s="33">
        <v>1291</v>
      </c>
      <c r="P15" s="33">
        <v>1047</v>
      </c>
      <c r="Q15" s="33">
        <v>1184</v>
      </c>
      <c r="R15" s="33">
        <v>1610</v>
      </c>
      <c r="S15" s="33">
        <v>1839</v>
      </c>
      <c r="T15" s="33">
        <v>1979</v>
      </c>
      <c r="U15" s="33">
        <v>1896</v>
      </c>
      <c r="V15" s="33">
        <v>1649</v>
      </c>
      <c r="W15" s="33">
        <v>1544</v>
      </c>
      <c r="X15" s="33">
        <v>1516</v>
      </c>
      <c r="Y15" s="33">
        <v>1639</v>
      </c>
      <c r="Z15" s="33">
        <v>1819</v>
      </c>
      <c r="AA15" s="33">
        <v>1827</v>
      </c>
      <c r="AB15" s="33">
        <v>2135</v>
      </c>
      <c r="AC15" s="33">
        <v>1887</v>
      </c>
      <c r="AD15" s="33">
        <v>1856</v>
      </c>
    </row>
    <row r="16" spans="1:30" s="12" customFormat="1" ht="16.5" customHeight="1" x14ac:dyDescent="0.3">
      <c r="A16" s="58" t="s">
        <v>7</v>
      </c>
      <c r="B16" s="10">
        <v>21</v>
      </c>
      <c r="C16" s="10">
        <v>40</v>
      </c>
      <c r="D16" s="10">
        <v>19</v>
      </c>
      <c r="E16" s="10">
        <v>59</v>
      </c>
      <c r="F16" s="10">
        <v>29</v>
      </c>
      <c r="G16" s="10">
        <v>25</v>
      </c>
      <c r="H16" s="10">
        <v>27</v>
      </c>
      <c r="I16" s="10">
        <v>54</v>
      </c>
      <c r="J16" s="10">
        <v>67</v>
      </c>
      <c r="K16" s="10">
        <v>41</v>
      </c>
      <c r="L16" s="10">
        <v>52</v>
      </c>
      <c r="M16" s="10">
        <v>40</v>
      </c>
      <c r="N16" s="33">
        <v>43</v>
      </c>
      <c r="O16" s="33">
        <v>19</v>
      </c>
      <c r="P16" s="33">
        <v>46</v>
      </c>
      <c r="Q16" s="33">
        <v>37</v>
      </c>
      <c r="R16" s="33">
        <v>58</v>
      </c>
      <c r="S16" s="33">
        <v>40</v>
      </c>
      <c r="T16" s="33">
        <v>23</v>
      </c>
      <c r="U16" s="33">
        <v>69</v>
      </c>
      <c r="V16" s="33">
        <v>39</v>
      </c>
      <c r="W16" s="33">
        <v>21</v>
      </c>
      <c r="X16" s="33">
        <v>31</v>
      </c>
      <c r="Y16" s="33">
        <v>62</v>
      </c>
      <c r="Z16" s="33">
        <v>20</v>
      </c>
      <c r="AA16" s="33">
        <v>36</v>
      </c>
      <c r="AB16" s="33">
        <v>48</v>
      </c>
      <c r="AC16" s="33">
        <v>25</v>
      </c>
      <c r="AD16" s="33">
        <v>30</v>
      </c>
    </row>
    <row r="17" spans="1:30" s="12" customFormat="1" ht="16.5" customHeight="1" x14ac:dyDescent="0.3">
      <c r="A17" s="58" t="s">
        <v>40</v>
      </c>
      <c r="B17" s="10">
        <v>4</v>
      </c>
      <c r="C17" s="10">
        <v>0</v>
      </c>
      <c r="D17" s="10">
        <v>7</v>
      </c>
      <c r="E17" s="10">
        <v>10</v>
      </c>
      <c r="F17" s="10">
        <v>10</v>
      </c>
      <c r="G17" s="10">
        <v>8</v>
      </c>
      <c r="H17" s="10">
        <v>20</v>
      </c>
      <c r="I17" s="10">
        <v>16</v>
      </c>
      <c r="J17" s="10">
        <v>12</v>
      </c>
      <c r="K17" s="10">
        <v>21</v>
      </c>
      <c r="L17" s="10">
        <v>15</v>
      </c>
      <c r="M17" s="10">
        <v>36</v>
      </c>
      <c r="N17" s="33">
        <v>28</v>
      </c>
      <c r="O17" s="33">
        <v>29</v>
      </c>
      <c r="P17" s="33">
        <v>24</v>
      </c>
      <c r="Q17" s="33">
        <v>7</v>
      </c>
      <c r="R17" s="33">
        <v>19</v>
      </c>
      <c r="S17" s="33">
        <v>11</v>
      </c>
      <c r="T17" s="33">
        <v>22</v>
      </c>
      <c r="U17" s="33">
        <v>37</v>
      </c>
      <c r="V17" s="33">
        <v>89</v>
      </c>
      <c r="W17" s="33">
        <v>116</v>
      </c>
      <c r="X17" s="33">
        <v>83</v>
      </c>
      <c r="Y17" s="33">
        <v>89</v>
      </c>
      <c r="Z17" s="33">
        <v>70</v>
      </c>
      <c r="AA17" s="33">
        <v>122</v>
      </c>
      <c r="AB17" s="33">
        <v>82</v>
      </c>
      <c r="AC17" s="33">
        <v>79</v>
      </c>
      <c r="AD17" s="33">
        <v>90</v>
      </c>
    </row>
    <row r="18" spans="1:30" s="12" customFormat="1" ht="16.5" customHeight="1" x14ac:dyDescent="0.3">
      <c r="A18" s="58" t="s">
        <v>62</v>
      </c>
      <c r="B18" s="10">
        <v>378</v>
      </c>
      <c r="C18" s="10">
        <v>327</v>
      </c>
      <c r="D18" s="10">
        <v>399</v>
      </c>
      <c r="E18" s="10">
        <v>383</v>
      </c>
      <c r="F18" s="10">
        <v>616</v>
      </c>
      <c r="G18" s="10">
        <v>598</v>
      </c>
      <c r="H18" s="10">
        <v>354</v>
      </c>
      <c r="I18" s="10">
        <v>357</v>
      </c>
      <c r="J18" s="10">
        <v>379</v>
      </c>
      <c r="K18" s="10">
        <v>1091</v>
      </c>
      <c r="L18" s="10">
        <v>762</v>
      </c>
      <c r="M18" s="10">
        <v>897</v>
      </c>
      <c r="N18" s="33">
        <v>58</v>
      </c>
      <c r="O18" s="33">
        <v>156</v>
      </c>
      <c r="P18" s="33">
        <v>107</v>
      </c>
      <c r="Q18" s="33">
        <v>24</v>
      </c>
      <c r="R18" s="33">
        <v>56</v>
      </c>
      <c r="S18" s="33">
        <v>108</v>
      </c>
      <c r="T18" s="33">
        <v>78</v>
      </c>
      <c r="U18" s="33">
        <v>199</v>
      </c>
      <c r="V18" s="33">
        <v>91</v>
      </c>
      <c r="W18" s="33">
        <v>119</v>
      </c>
      <c r="X18" s="33">
        <v>136</v>
      </c>
      <c r="Y18" s="33">
        <v>156</v>
      </c>
      <c r="Z18" s="33">
        <v>172</v>
      </c>
      <c r="AA18" s="33">
        <v>112</v>
      </c>
      <c r="AB18" s="33">
        <v>137</v>
      </c>
      <c r="AC18" s="33">
        <v>149</v>
      </c>
      <c r="AD18" s="33">
        <v>164</v>
      </c>
    </row>
    <row r="19" spans="1:30" s="51" customFormat="1" ht="16.5" customHeight="1" x14ac:dyDescent="0.3">
      <c r="A19" s="57" t="s">
        <v>48</v>
      </c>
      <c r="B19" s="66">
        <f>SUM(B20:B26)</f>
        <v>87318</v>
      </c>
      <c r="C19" s="66">
        <f t="shared" ref="C19:AD19" si="2">SUM(C20:C26)</f>
        <v>80834</v>
      </c>
      <c r="D19" s="66">
        <f t="shared" si="2"/>
        <v>70771</v>
      </c>
      <c r="E19" s="66">
        <f t="shared" si="2"/>
        <v>63286</v>
      </c>
      <c r="F19" s="66">
        <f t="shared" si="2"/>
        <v>68228</v>
      </c>
      <c r="G19" s="66">
        <f t="shared" si="2"/>
        <v>60160</v>
      </c>
      <c r="H19" s="66">
        <f t="shared" si="2"/>
        <v>57244</v>
      </c>
      <c r="I19" s="66">
        <f t="shared" si="2"/>
        <v>58836</v>
      </c>
      <c r="J19" s="66">
        <f t="shared" si="2"/>
        <v>57937</v>
      </c>
      <c r="K19" s="66">
        <f t="shared" si="2"/>
        <v>57282</v>
      </c>
      <c r="L19" s="66">
        <f t="shared" si="2"/>
        <v>58571</v>
      </c>
      <c r="M19" s="66">
        <f t="shared" si="2"/>
        <v>56881</v>
      </c>
      <c r="N19" s="34">
        <f t="shared" si="2"/>
        <v>24458</v>
      </c>
      <c r="O19" s="34">
        <f t="shared" si="2"/>
        <v>20714</v>
      </c>
      <c r="P19" s="34">
        <f t="shared" si="2"/>
        <v>21931</v>
      </c>
      <c r="Q19" s="34">
        <f t="shared" si="2"/>
        <v>22126</v>
      </c>
      <c r="R19" s="34">
        <f t="shared" si="2"/>
        <v>24547</v>
      </c>
      <c r="S19" s="34">
        <f t="shared" si="2"/>
        <v>25163</v>
      </c>
      <c r="T19" s="34">
        <f t="shared" si="2"/>
        <v>23202</v>
      </c>
      <c r="U19" s="34">
        <f t="shared" si="2"/>
        <v>24177</v>
      </c>
      <c r="V19" s="34">
        <f t="shared" si="2"/>
        <v>22764</v>
      </c>
      <c r="W19" s="34">
        <f t="shared" si="2"/>
        <v>20535</v>
      </c>
      <c r="X19" s="34">
        <f t="shared" si="2"/>
        <v>20461</v>
      </c>
      <c r="Y19" s="34">
        <f t="shared" si="2"/>
        <v>21813</v>
      </c>
      <c r="Z19" s="34">
        <f t="shared" si="2"/>
        <v>20952</v>
      </c>
      <c r="AA19" s="34">
        <f t="shared" si="2"/>
        <v>21883</v>
      </c>
      <c r="AB19" s="34">
        <f t="shared" si="2"/>
        <v>22252</v>
      </c>
      <c r="AC19" s="34">
        <f t="shared" si="2"/>
        <v>20983</v>
      </c>
      <c r="AD19" s="34">
        <f t="shared" si="2"/>
        <v>20932</v>
      </c>
    </row>
    <row r="20" spans="1:30" s="12" customFormat="1" ht="16.5" customHeight="1" x14ac:dyDescent="0.3">
      <c r="A20" s="58" t="s">
        <v>2</v>
      </c>
      <c r="B20" s="10">
        <v>70437</v>
      </c>
      <c r="C20" s="10">
        <v>63453</v>
      </c>
      <c r="D20" s="10">
        <v>52182</v>
      </c>
      <c r="E20" s="10">
        <v>45580</v>
      </c>
      <c r="F20" s="10">
        <v>49185</v>
      </c>
      <c r="G20" s="10">
        <v>42780</v>
      </c>
      <c r="H20" s="10">
        <v>40456</v>
      </c>
      <c r="I20" s="10">
        <v>40524</v>
      </c>
      <c r="J20" s="10">
        <v>41616</v>
      </c>
      <c r="K20" s="10">
        <v>41094</v>
      </c>
      <c r="L20" s="10">
        <v>41677</v>
      </c>
      <c r="M20" s="10">
        <v>40321</v>
      </c>
      <c r="N20" s="33">
        <v>14232</v>
      </c>
      <c r="O20" s="33">
        <v>12033</v>
      </c>
      <c r="P20" s="33">
        <v>12666</v>
      </c>
      <c r="Q20" s="33">
        <v>12861</v>
      </c>
      <c r="R20" s="33">
        <v>14324</v>
      </c>
      <c r="S20" s="33">
        <v>13790</v>
      </c>
      <c r="T20" s="33">
        <v>11556</v>
      </c>
      <c r="U20" s="33">
        <v>12497</v>
      </c>
      <c r="V20" s="33">
        <v>11503</v>
      </c>
      <c r="W20" s="33">
        <v>9648</v>
      </c>
      <c r="X20" s="33">
        <v>9714</v>
      </c>
      <c r="Y20" s="33">
        <v>10302</v>
      </c>
      <c r="Z20" s="33">
        <v>10681</v>
      </c>
      <c r="AA20" s="33">
        <v>11318</v>
      </c>
      <c r="AB20" s="33">
        <v>11408</v>
      </c>
      <c r="AC20" s="33">
        <v>11483</v>
      </c>
      <c r="AD20" s="33">
        <v>11356</v>
      </c>
    </row>
    <row r="21" spans="1:30" s="12" customFormat="1" ht="16.5" customHeight="1" x14ac:dyDescent="0.3">
      <c r="A21" s="58" t="s">
        <v>39</v>
      </c>
      <c r="B21" s="10">
        <v>1465</v>
      </c>
      <c r="C21" s="10">
        <v>1543</v>
      </c>
      <c r="D21" s="10">
        <v>1492</v>
      </c>
      <c r="E21" s="10">
        <v>1136</v>
      </c>
      <c r="F21" s="10">
        <v>1413</v>
      </c>
      <c r="G21" s="10">
        <v>1276</v>
      </c>
      <c r="H21" s="10">
        <v>1350</v>
      </c>
      <c r="I21" s="10">
        <v>1173</v>
      </c>
      <c r="J21" s="10">
        <v>1121</v>
      </c>
      <c r="K21" s="10">
        <v>1182</v>
      </c>
      <c r="L21" s="10">
        <v>1319</v>
      </c>
      <c r="M21" s="10">
        <v>1299</v>
      </c>
      <c r="N21" s="33">
        <v>1058</v>
      </c>
      <c r="O21" s="33">
        <v>986</v>
      </c>
      <c r="P21" s="33">
        <v>938</v>
      </c>
      <c r="Q21" s="33">
        <v>1124</v>
      </c>
      <c r="R21" s="33">
        <v>1132</v>
      </c>
      <c r="S21" s="33">
        <v>1183</v>
      </c>
      <c r="T21" s="33">
        <v>1011</v>
      </c>
      <c r="U21" s="33">
        <v>1005</v>
      </c>
      <c r="V21" s="33">
        <v>871</v>
      </c>
      <c r="W21" s="33">
        <v>934</v>
      </c>
      <c r="X21" s="33">
        <v>915</v>
      </c>
      <c r="Y21" s="33">
        <v>1033</v>
      </c>
      <c r="Z21" s="33">
        <v>1097</v>
      </c>
      <c r="AA21" s="33">
        <v>1264</v>
      </c>
      <c r="AB21" s="33">
        <v>1336</v>
      </c>
      <c r="AC21" s="33">
        <v>1394</v>
      </c>
      <c r="AD21" s="33">
        <v>1276</v>
      </c>
    </row>
    <row r="22" spans="1:30" s="12" customFormat="1" ht="16.5" customHeight="1" x14ac:dyDescent="0.3">
      <c r="A22" s="58" t="s">
        <v>4</v>
      </c>
      <c r="B22" s="10">
        <v>12178</v>
      </c>
      <c r="C22" s="10">
        <v>14102</v>
      </c>
      <c r="D22" s="10">
        <v>15512</v>
      </c>
      <c r="E22" s="10">
        <v>15082</v>
      </c>
      <c r="F22" s="10">
        <v>15869</v>
      </c>
      <c r="G22" s="10">
        <v>14327</v>
      </c>
      <c r="H22" s="10">
        <v>13748</v>
      </c>
      <c r="I22" s="10">
        <v>15151</v>
      </c>
      <c r="J22" s="10">
        <v>13516</v>
      </c>
      <c r="K22" s="10">
        <v>12196</v>
      </c>
      <c r="L22" s="10">
        <v>12782</v>
      </c>
      <c r="M22" s="10">
        <v>12406</v>
      </c>
      <c r="N22" s="33">
        <v>6786</v>
      </c>
      <c r="O22" s="33">
        <v>5371</v>
      </c>
      <c r="P22" s="33">
        <v>6154</v>
      </c>
      <c r="Q22" s="33">
        <v>5567</v>
      </c>
      <c r="R22" s="33">
        <v>6167</v>
      </c>
      <c r="S22" s="33">
        <v>6865</v>
      </c>
      <c r="T22" s="33">
        <v>8797</v>
      </c>
      <c r="U22" s="33">
        <v>8753</v>
      </c>
      <c r="V22" s="33">
        <v>8770</v>
      </c>
      <c r="W22" s="33">
        <v>8372</v>
      </c>
      <c r="X22" s="33">
        <v>8344</v>
      </c>
      <c r="Y22" s="33">
        <v>8831</v>
      </c>
      <c r="Z22" s="33">
        <v>7407</v>
      </c>
      <c r="AA22" s="33">
        <v>7425</v>
      </c>
      <c r="AB22" s="33">
        <v>7424</v>
      </c>
      <c r="AC22" s="33">
        <v>6231</v>
      </c>
      <c r="AD22" s="33">
        <v>6373</v>
      </c>
    </row>
    <row r="23" spans="1:30" s="12" customFormat="1" ht="16.5" customHeight="1" x14ac:dyDescent="0.3">
      <c r="A23" s="58" t="s">
        <v>51</v>
      </c>
      <c r="B23" s="10">
        <v>2965</v>
      </c>
      <c r="C23" s="10">
        <v>1241</v>
      </c>
      <c r="D23" s="10">
        <v>1137</v>
      </c>
      <c r="E23" s="10">
        <v>946</v>
      </c>
      <c r="F23" s="10">
        <v>1062</v>
      </c>
      <c r="G23" s="10">
        <v>1173</v>
      </c>
      <c r="H23" s="10">
        <v>1284</v>
      </c>
      <c r="I23" s="10">
        <v>1454</v>
      </c>
      <c r="J23" s="10">
        <v>1221</v>
      </c>
      <c r="K23" s="10">
        <v>1577</v>
      </c>
      <c r="L23" s="10">
        <v>1871</v>
      </c>
      <c r="M23" s="10">
        <v>1719</v>
      </c>
      <c r="N23" s="33">
        <v>2227</v>
      </c>
      <c r="O23" s="33">
        <v>2179</v>
      </c>
      <c r="P23" s="33">
        <v>2057</v>
      </c>
      <c r="Q23" s="33">
        <v>2412</v>
      </c>
      <c r="R23" s="33">
        <v>2826</v>
      </c>
      <c r="S23" s="33">
        <v>3143</v>
      </c>
      <c r="T23" s="33">
        <v>1724</v>
      </c>
      <c r="U23" s="33">
        <v>1716</v>
      </c>
      <c r="V23" s="33">
        <v>1444</v>
      </c>
      <c r="W23" s="33">
        <v>1334</v>
      </c>
      <c r="X23" s="33">
        <v>1264</v>
      </c>
      <c r="Y23" s="33">
        <v>1382</v>
      </c>
      <c r="Z23" s="33">
        <v>1516</v>
      </c>
      <c r="AA23" s="33">
        <v>1612</v>
      </c>
      <c r="AB23" s="33">
        <v>1822</v>
      </c>
      <c r="AC23" s="33">
        <v>1629</v>
      </c>
      <c r="AD23" s="33">
        <v>1641</v>
      </c>
    </row>
    <row r="24" spans="1:30" s="12" customFormat="1" ht="16.5" customHeight="1" x14ac:dyDescent="0.3">
      <c r="A24" s="58" t="s">
        <v>7</v>
      </c>
      <c r="B24" s="10">
        <v>84</v>
      </c>
      <c r="C24" s="10">
        <v>83</v>
      </c>
      <c r="D24" s="10">
        <v>40</v>
      </c>
      <c r="E24" s="10">
        <v>121</v>
      </c>
      <c r="F24" s="10">
        <v>39</v>
      </c>
      <c r="G24" s="10">
        <v>58</v>
      </c>
      <c r="H24" s="10">
        <v>80</v>
      </c>
      <c r="I24" s="10">
        <v>162</v>
      </c>
      <c r="J24" s="10">
        <v>194</v>
      </c>
      <c r="K24" s="10">
        <v>135</v>
      </c>
      <c r="L24" s="10">
        <v>160</v>
      </c>
      <c r="M24" s="10">
        <v>209</v>
      </c>
      <c r="N24" s="33">
        <v>33</v>
      </c>
      <c r="O24" s="33">
        <v>13</v>
      </c>
      <c r="P24" s="33">
        <v>34</v>
      </c>
      <c r="Q24" s="33">
        <v>124</v>
      </c>
      <c r="R24" s="33">
        <v>37</v>
      </c>
      <c r="S24" s="33">
        <v>46</v>
      </c>
      <c r="T24" s="33">
        <v>12</v>
      </c>
      <c r="U24" s="33">
        <v>25</v>
      </c>
      <c r="V24" s="33">
        <v>14</v>
      </c>
      <c r="W24" s="33">
        <v>13</v>
      </c>
      <c r="X24" s="33">
        <v>17</v>
      </c>
      <c r="Y24" s="33">
        <v>26</v>
      </c>
      <c r="Z24" s="33">
        <v>11</v>
      </c>
      <c r="AA24" s="33">
        <v>26</v>
      </c>
      <c r="AB24" s="33">
        <v>36</v>
      </c>
      <c r="AC24" s="33">
        <v>22</v>
      </c>
      <c r="AD24" s="33">
        <v>22</v>
      </c>
    </row>
    <row r="25" spans="1:30" s="12" customFormat="1" ht="16.5" customHeight="1" x14ac:dyDescent="0.3">
      <c r="A25" s="58" t="s">
        <v>40</v>
      </c>
      <c r="B25" s="10">
        <v>3</v>
      </c>
      <c r="C25" s="10">
        <v>1</v>
      </c>
      <c r="D25" s="10">
        <v>8</v>
      </c>
      <c r="E25" s="10">
        <v>10</v>
      </c>
      <c r="F25" s="10">
        <v>10</v>
      </c>
      <c r="G25" s="10">
        <v>10</v>
      </c>
      <c r="H25" s="10">
        <v>25</v>
      </c>
      <c r="I25" s="10">
        <v>19</v>
      </c>
      <c r="J25" s="10">
        <v>16</v>
      </c>
      <c r="K25" s="10">
        <v>20</v>
      </c>
      <c r="L25" s="10">
        <v>17</v>
      </c>
      <c r="M25" s="10">
        <v>36</v>
      </c>
      <c r="N25" s="33">
        <v>23</v>
      </c>
      <c r="O25" s="33">
        <v>33</v>
      </c>
      <c r="P25" s="33">
        <v>21</v>
      </c>
      <c r="Q25" s="33">
        <v>10</v>
      </c>
      <c r="R25" s="33">
        <v>12</v>
      </c>
      <c r="S25" s="33">
        <v>21</v>
      </c>
      <c r="T25" s="33">
        <v>30</v>
      </c>
      <c r="U25" s="33">
        <v>40</v>
      </c>
      <c r="V25" s="33">
        <v>81</v>
      </c>
      <c r="W25" s="33">
        <v>121</v>
      </c>
      <c r="X25" s="33">
        <v>85</v>
      </c>
      <c r="Y25" s="33">
        <v>96</v>
      </c>
      <c r="Z25" s="33">
        <v>73</v>
      </c>
      <c r="AA25" s="33">
        <v>124</v>
      </c>
      <c r="AB25" s="33">
        <v>91</v>
      </c>
      <c r="AC25" s="33">
        <v>82</v>
      </c>
      <c r="AD25" s="33">
        <v>93</v>
      </c>
    </row>
    <row r="26" spans="1:30" s="12" customFormat="1" ht="16.5" customHeight="1" x14ac:dyDescent="0.3">
      <c r="A26" s="58" t="s">
        <v>62</v>
      </c>
      <c r="B26" s="10">
        <v>186</v>
      </c>
      <c r="C26" s="10">
        <v>411</v>
      </c>
      <c r="D26" s="10">
        <v>400</v>
      </c>
      <c r="E26" s="10">
        <v>411</v>
      </c>
      <c r="F26" s="10">
        <v>650</v>
      </c>
      <c r="G26" s="10">
        <v>536</v>
      </c>
      <c r="H26" s="10">
        <v>301</v>
      </c>
      <c r="I26" s="10">
        <v>353</v>
      </c>
      <c r="J26" s="10">
        <v>253</v>
      </c>
      <c r="K26" s="10">
        <v>1078</v>
      </c>
      <c r="L26" s="10">
        <v>745</v>
      </c>
      <c r="M26" s="10">
        <v>891</v>
      </c>
      <c r="N26" s="33">
        <v>99</v>
      </c>
      <c r="O26" s="33">
        <v>99</v>
      </c>
      <c r="P26" s="33">
        <v>61</v>
      </c>
      <c r="Q26" s="33">
        <v>28</v>
      </c>
      <c r="R26" s="33">
        <v>49</v>
      </c>
      <c r="S26" s="33">
        <v>115</v>
      </c>
      <c r="T26" s="33">
        <v>72</v>
      </c>
      <c r="U26" s="33">
        <v>141</v>
      </c>
      <c r="V26" s="33">
        <v>81</v>
      </c>
      <c r="W26" s="33">
        <v>113</v>
      </c>
      <c r="X26" s="33">
        <v>122</v>
      </c>
      <c r="Y26" s="33">
        <v>143</v>
      </c>
      <c r="Z26" s="33">
        <v>167</v>
      </c>
      <c r="AA26" s="33">
        <v>114</v>
      </c>
      <c r="AB26" s="33">
        <v>135</v>
      </c>
      <c r="AC26" s="33">
        <v>142</v>
      </c>
      <c r="AD26" s="33">
        <v>171</v>
      </c>
    </row>
    <row r="27" spans="1:30" s="51" customFormat="1" ht="33" customHeight="1" x14ac:dyDescent="0.3">
      <c r="A27" s="59" t="s">
        <v>47</v>
      </c>
      <c r="B27" s="66">
        <v>7359.8694089999999</v>
      </c>
      <c r="C27" s="66">
        <v>7106.3691950000011</v>
      </c>
      <c r="D27" s="66">
        <v>7055.8478289999994</v>
      </c>
      <c r="E27" s="66">
        <v>6756.4680470000003</v>
      </c>
      <c r="F27" s="66">
        <v>7017.0791300000001</v>
      </c>
      <c r="G27" s="67">
        <v>6850.2996860000003</v>
      </c>
      <c r="H27" s="66">
        <v>6908.6010200000001</v>
      </c>
      <c r="I27" s="66">
        <v>7304.4389980000005</v>
      </c>
      <c r="J27" s="66">
        <v>7414.307338999999</v>
      </c>
      <c r="K27" s="66">
        <v>7774.7252260000005</v>
      </c>
      <c r="L27" s="66">
        <v>7948.2767379999996</v>
      </c>
      <c r="M27" s="66">
        <v>8164.2522909999998</v>
      </c>
      <c r="N27" s="34">
        <v>8447.3877709999997</v>
      </c>
      <c r="O27" s="34">
        <v>8304.0505039999989</v>
      </c>
      <c r="P27" s="34">
        <v>8339.400767000001</v>
      </c>
      <c r="Q27" s="34">
        <v>8569.4731460000021</v>
      </c>
      <c r="R27" s="34">
        <v>8758.661286999999</v>
      </c>
      <c r="S27" s="34">
        <v>9308.9807379999984</v>
      </c>
      <c r="T27" s="34">
        <v>9602.0158169999995</v>
      </c>
      <c r="U27" s="34">
        <v>9481.016474</v>
      </c>
      <c r="V27" s="34">
        <v>9302.9866540000021</v>
      </c>
      <c r="W27" s="34">
        <v>9423.6651679999977</v>
      </c>
      <c r="X27" s="34">
        <v>9687.80026</v>
      </c>
      <c r="Y27" s="34">
        <v>9748.735831</v>
      </c>
      <c r="Z27" s="34">
        <v>9819.855685999999</v>
      </c>
      <c r="AA27" s="34">
        <v>9598.6584139999995</v>
      </c>
      <c r="AB27" s="34">
        <v>9454.6227439999984</v>
      </c>
      <c r="AC27" s="34">
        <v>9151.2899789999992</v>
      </c>
      <c r="AD27" s="34">
        <v>9151.2899789999992</v>
      </c>
    </row>
    <row r="28" spans="1:30" s="12" customFormat="1" ht="16.5" customHeight="1" x14ac:dyDescent="0.3">
      <c r="A28" s="58" t="s">
        <v>2</v>
      </c>
      <c r="B28" s="10">
        <v>4911.6697969999996</v>
      </c>
      <c r="C28" s="10">
        <v>4780.4661649999998</v>
      </c>
      <c r="D28" s="10">
        <v>4727.7814259999996</v>
      </c>
      <c r="E28" s="10">
        <v>4584.6267500000004</v>
      </c>
      <c r="F28" s="10">
        <v>4567.1032429999996</v>
      </c>
      <c r="G28" s="10">
        <v>4538.6659470000004</v>
      </c>
      <c r="H28" s="10">
        <v>4464.0112939999999</v>
      </c>
      <c r="I28" s="10">
        <v>4554.000728</v>
      </c>
      <c r="J28" s="10">
        <v>4711.6277959999998</v>
      </c>
      <c r="K28" s="10">
        <v>4926.3714879999998</v>
      </c>
      <c r="L28" s="10">
        <v>4959.4832500000002</v>
      </c>
      <c r="M28" s="10">
        <v>5064.8280960000002</v>
      </c>
      <c r="N28" s="33">
        <v>5384.6877599999998</v>
      </c>
      <c r="O28" s="33">
        <v>5255.055985</v>
      </c>
      <c r="P28" s="33">
        <v>5200.3638490000003</v>
      </c>
      <c r="Q28" s="33">
        <v>5332.8820070000002</v>
      </c>
      <c r="R28" s="33">
        <v>5374.2834560000001</v>
      </c>
      <c r="S28" s="33">
        <v>5375.0585730000003</v>
      </c>
      <c r="T28" s="33">
        <v>5548.2770149999997</v>
      </c>
      <c r="U28" s="33">
        <v>5463.1288359999999</v>
      </c>
      <c r="V28" s="33">
        <v>5237.6507590000001</v>
      </c>
      <c r="W28" s="33">
        <v>5230.9897650000003</v>
      </c>
      <c r="X28" s="33">
        <v>5360.7876610000003</v>
      </c>
      <c r="Y28" s="33">
        <v>5323.0882869999996</v>
      </c>
      <c r="Z28" s="33">
        <v>5271.6527859999997</v>
      </c>
      <c r="AA28" s="33">
        <v>5128.2521749999996</v>
      </c>
      <c r="AB28" s="33">
        <v>4979.2698200000004</v>
      </c>
      <c r="AC28" s="33">
        <v>4710.3902760000001</v>
      </c>
      <c r="AD28" s="33">
        <v>4710.3902760000001</v>
      </c>
    </row>
    <row r="29" spans="1:30" s="12" customFormat="1" ht="16.5" customHeight="1" x14ac:dyDescent="0.3">
      <c r="A29" s="58" t="s">
        <v>39</v>
      </c>
      <c r="B29" s="10">
        <v>174.000077</v>
      </c>
      <c r="C29" s="10">
        <v>183.56395900000001</v>
      </c>
      <c r="D29" s="10">
        <v>187.321032</v>
      </c>
      <c r="E29" s="10">
        <v>187.33641900000001</v>
      </c>
      <c r="F29" s="10">
        <v>273.685925</v>
      </c>
      <c r="G29" s="10">
        <v>249.30247600000001</v>
      </c>
      <c r="H29" s="10">
        <v>258.73173700000001</v>
      </c>
      <c r="I29" s="10">
        <v>259.40430300000003</v>
      </c>
      <c r="J29" s="10">
        <v>272.94428900000003</v>
      </c>
      <c r="K29" s="10">
        <v>288.585623</v>
      </c>
      <c r="L29" s="10">
        <v>315.99218300000001</v>
      </c>
      <c r="M29" s="10">
        <v>326.64551599999999</v>
      </c>
      <c r="N29" s="33">
        <v>336.53095200000001</v>
      </c>
      <c r="O29" s="33">
        <v>337.70080799999999</v>
      </c>
      <c r="P29" s="33">
        <v>349.915503</v>
      </c>
      <c r="Q29" s="33">
        <v>380.53518700000001</v>
      </c>
      <c r="R29" s="33">
        <v>406.52254099999999</v>
      </c>
      <c r="S29" s="33">
        <v>418.29927900000001</v>
      </c>
      <c r="T29" s="33">
        <v>451.35005100000001</v>
      </c>
      <c r="U29" s="33">
        <v>464.35451999999998</v>
      </c>
      <c r="V29" s="33">
        <v>456.436016</v>
      </c>
      <c r="W29" s="33">
        <v>482.969875</v>
      </c>
      <c r="X29" s="33">
        <v>502.37685699999997</v>
      </c>
      <c r="Y29" s="33">
        <v>514.89769699999999</v>
      </c>
      <c r="Z29" s="33">
        <v>536.68485799999996</v>
      </c>
      <c r="AA29" s="33">
        <v>534.268326</v>
      </c>
      <c r="AB29" s="33">
        <v>554.98241800000005</v>
      </c>
      <c r="AC29" s="33">
        <v>559.93035799999996</v>
      </c>
      <c r="AD29" s="33">
        <v>559.93035799999996</v>
      </c>
    </row>
    <row r="30" spans="1:30" s="12" customFormat="1" ht="16.5" customHeight="1" x14ac:dyDescent="0.3">
      <c r="A30" s="58" t="s">
        <v>4</v>
      </c>
      <c r="B30" s="10">
        <v>2252.4623029999998</v>
      </c>
      <c r="C30" s="10">
        <v>2123.1828780000001</v>
      </c>
      <c r="D30" s="10">
        <v>2118.769679</v>
      </c>
      <c r="E30" s="10">
        <v>1960.305314</v>
      </c>
      <c r="F30" s="10">
        <v>2148.8440660000001</v>
      </c>
      <c r="G30" s="10">
        <v>2033.506007</v>
      </c>
      <c r="H30" s="10">
        <v>2156.8937420000002</v>
      </c>
      <c r="I30" s="10">
        <v>2429.4545990000001</v>
      </c>
      <c r="J30" s="10">
        <v>2392.8349269999999</v>
      </c>
      <c r="K30" s="10">
        <v>2521.3875200000002</v>
      </c>
      <c r="L30" s="10">
        <v>2632.1866850000001</v>
      </c>
      <c r="M30" s="10">
        <v>2728.28811</v>
      </c>
      <c r="N30" s="33">
        <v>2625.3338600000002</v>
      </c>
      <c r="O30" s="33">
        <v>2605.7279410000001</v>
      </c>
      <c r="P30" s="33">
        <v>2681.0999550000001</v>
      </c>
      <c r="Q30" s="33">
        <v>2739.2158260000001</v>
      </c>
      <c r="R30" s="33">
        <v>2850.7447990000001</v>
      </c>
      <c r="S30" s="33">
        <v>3379.599162</v>
      </c>
      <c r="T30" s="33">
        <v>3463.73317</v>
      </c>
      <c r="U30" s="33">
        <v>3409.4483959999998</v>
      </c>
      <c r="V30" s="33">
        <v>3466.7939329999999</v>
      </c>
      <c r="W30" s="33">
        <v>3561.1676649999999</v>
      </c>
      <c r="X30" s="33">
        <v>3663.0198220000002</v>
      </c>
      <c r="Y30" s="33">
        <v>3746.24118</v>
      </c>
      <c r="Z30" s="33">
        <v>3845.069328</v>
      </c>
      <c r="AA30" s="33">
        <v>3774.5885360000002</v>
      </c>
      <c r="AB30" s="33">
        <v>3759.6647910000002</v>
      </c>
      <c r="AC30" s="33">
        <v>3723.3455610000001</v>
      </c>
      <c r="AD30" s="33">
        <v>3723.3455610000001</v>
      </c>
    </row>
    <row r="31" spans="1:30" s="12" customFormat="1" ht="16.5" customHeight="1" x14ac:dyDescent="0.3">
      <c r="A31" s="58" t="s">
        <v>51</v>
      </c>
      <c r="B31" s="10">
        <v>13.829397999999999</v>
      </c>
      <c r="C31" s="10">
        <v>13.296991</v>
      </c>
      <c r="D31" s="10">
        <v>13.22109</v>
      </c>
      <c r="E31" s="10">
        <v>14.814835</v>
      </c>
      <c r="F31" s="10">
        <v>16.651637999999998</v>
      </c>
      <c r="G31" s="10">
        <v>17.687878000000001</v>
      </c>
      <c r="H31" s="10">
        <v>16.797522000000001</v>
      </c>
      <c r="I31" s="10">
        <v>47.992970999999997</v>
      </c>
      <c r="J31" s="10">
        <v>22.071332999999999</v>
      </c>
      <c r="K31" s="10">
        <v>23.006990999999999</v>
      </c>
      <c r="L31" s="10">
        <v>24.406758</v>
      </c>
      <c r="M31" s="10">
        <v>26.849347000000002</v>
      </c>
      <c r="N31" s="33">
        <v>78.860975999999994</v>
      </c>
      <c r="O31" s="33">
        <v>81.782724999999999</v>
      </c>
      <c r="P31" s="33">
        <v>83.007735999999994</v>
      </c>
      <c r="Q31" s="33">
        <v>86.588530000000006</v>
      </c>
      <c r="R31" s="33">
        <v>88.278953999999999</v>
      </c>
      <c r="S31" s="33">
        <v>90.972859</v>
      </c>
      <c r="T31" s="33">
        <v>95.517660000000006</v>
      </c>
      <c r="U31" s="33">
        <v>100.19602399999999</v>
      </c>
      <c r="V31" s="33">
        <v>98.400260000000003</v>
      </c>
      <c r="W31" s="33">
        <v>101.290554</v>
      </c>
      <c r="X31" s="33">
        <v>105.065577</v>
      </c>
      <c r="Y31" s="33">
        <v>106.46506599999999</v>
      </c>
      <c r="Z31" s="33">
        <v>107.383177</v>
      </c>
      <c r="AA31" s="33">
        <v>100.744275</v>
      </c>
      <c r="AB31" s="33">
        <v>100.729139</v>
      </c>
      <c r="AC31" s="33">
        <v>100.57241999999999</v>
      </c>
      <c r="AD31" s="33">
        <v>100.57241999999999</v>
      </c>
    </row>
    <row r="32" spans="1:30" s="12" customFormat="1" ht="16.5" customHeight="1" x14ac:dyDescent="0.3">
      <c r="A32" s="58" t="s">
        <v>7</v>
      </c>
      <c r="B32" s="10">
        <v>2.0257869999999998</v>
      </c>
      <c r="C32" s="10">
        <v>2.324875</v>
      </c>
      <c r="D32" s="10">
        <v>3.2551999999999999</v>
      </c>
      <c r="E32" s="10">
        <v>4.220764</v>
      </c>
      <c r="F32" s="10">
        <v>4.5433969999999997</v>
      </c>
      <c r="G32" s="10">
        <v>4.6583030000000001</v>
      </c>
      <c r="H32" s="10">
        <v>5.8575220000000003</v>
      </c>
      <c r="I32" s="10">
        <v>7.6993929999999997</v>
      </c>
      <c r="J32" s="10">
        <v>8.6694049999999994</v>
      </c>
      <c r="K32" s="10">
        <v>9.9799430000000005</v>
      </c>
      <c r="L32" s="10">
        <v>9.9286790000000007</v>
      </c>
      <c r="M32" s="10">
        <v>9.8789490000000004</v>
      </c>
      <c r="N32" s="33">
        <v>12.238452000000001</v>
      </c>
      <c r="O32" s="33">
        <v>13.460456000000001</v>
      </c>
      <c r="P32" s="33">
        <v>14.867065999999999</v>
      </c>
      <c r="Q32" s="33">
        <v>17.223289999999999</v>
      </c>
      <c r="R32" s="33">
        <v>20.424150000000001</v>
      </c>
      <c r="S32" s="33">
        <v>22.581879000000001</v>
      </c>
      <c r="T32" s="33">
        <v>29.921213999999999</v>
      </c>
      <c r="U32" s="33">
        <v>31.665087</v>
      </c>
      <c r="V32" s="33">
        <v>31.2715</v>
      </c>
      <c r="W32" s="33">
        <v>33.358260999999999</v>
      </c>
      <c r="X32" s="33">
        <v>35.670237999999998</v>
      </c>
      <c r="Y32" s="33">
        <v>36.350856</v>
      </c>
      <c r="Z32" s="33">
        <v>36.691799000000003</v>
      </c>
      <c r="AA32" s="33">
        <v>36.805011</v>
      </c>
      <c r="AB32" s="33">
        <v>35.757804999999998</v>
      </c>
      <c r="AC32" s="33">
        <v>34.320256999999998</v>
      </c>
      <c r="AD32" s="33">
        <v>34.320256999999998</v>
      </c>
    </row>
    <row r="33" spans="1:30" s="12" customFormat="1" ht="16.5" customHeight="1" x14ac:dyDescent="0.3">
      <c r="A33" s="58" t="s">
        <v>40</v>
      </c>
      <c r="B33" s="10">
        <v>5.882047</v>
      </c>
      <c r="C33" s="10">
        <v>3.5343270000000002</v>
      </c>
      <c r="D33" s="10">
        <v>5.4994019999999999</v>
      </c>
      <c r="E33" s="10">
        <v>5.1639650000000001</v>
      </c>
      <c r="F33" s="10">
        <v>6.2508609999999996</v>
      </c>
      <c r="G33" s="10">
        <v>6.4790749999999999</v>
      </c>
      <c r="H33" s="10">
        <v>6.3092030000000001</v>
      </c>
      <c r="I33" s="10">
        <v>5.8870040000000001</v>
      </c>
      <c r="J33" s="10">
        <v>6.1595890000000004</v>
      </c>
      <c r="K33" s="10">
        <v>5.3936609999999998</v>
      </c>
      <c r="L33" s="10">
        <v>6.2791829999999997</v>
      </c>
      <c r="M33" s="10">
        <v>7.7622730000000004</v>
      </c>
      <c r="N33" s="33">
        <v>9.7357709999999997</v>
      </c>
      <c r="O33" s="33">
        <v>10.322589000000001</v>
      </c>
      <c r="P33" s="33">
        <v>10.146658</v>
      </c>
      <c r="Q33" s="33">
        <v>13.028306000000001</v>
      </c>
      <c r="R33" s="33">
        <v>18.407387</v>
      </c>
      <c r="S33" s="33">
        <v>22.468986000000001</v>
      </c>
      <c r="T33" s="33">
        <v>13.216707</v>
      </c>
      <c r="U33" s="33">
        <v>12.223611</v>
      </c>
      <c r="V33" s="33">
        <v>12.434186</v>
      </c>
      <c r="W33" s="33">
        <v>13.889048000000001</v>
      </c>
      <c r="X33" s="33">
        <v>20.880105</v>
      </c>
      <c r="Y33" s="33">
        <v>21.692744999999999</v>
      </c>
      <c r="Z33" s="33">
        <v>22.373737999999999</v>
      </c>
      <c r="AA33" s="33">
        <v>24.000091000000001</v>
      </c>
      <c r="AB33" s="33">
        <v>24.218771</v>
      </c>
      <c r="AC33" s="33">
        <v>22.731107000000002</v>
      </c>
      <c r="AD33" s="33">
        <v>22.731107000000002</v>
      </c>
    </row>
    <row r="34" spans="1:30" s="51" customFormat="1" ht="33" customHeight="1" x14ac:dyDescent="0.3">
      <c r="A34" s="59" t="s">
        <v>43</v>
      </c>
      <c r="B34" s="13"/>
      <c r="C34" s="13"/>
      <c r="D34" s="62"/>
      <c r="E34" s="62"/>
      <c r="F34" s="62"/>
      <c r="G34" s="62"/>
      <c r="H34" s="62"/>
      <c r="I34" s="62"/>
      <c r="J34" s="62"/>
      <c r="K34" s="62"/>
      <c r="L34" s="62"/>
      <c r="M34" s="62"/>
      <c r="N34" s="71"/>
      <c r="O34" s="71"/>
      <c r="P34" s="71"/>
      <c r="Q34" s="71"/>
      <c r="R34" s="71"/>
      <c r="S34" s="71"/>
      <c r="T34" s="72"/>
      <c r="U34" s="34"/>
      <c r="V34" s="60"/>
      <c r="W34" s="73"/>
      <c r="X34" s="41"/>
      <c r="Y34" s="41"/>
      <c r="Z34" s="41"/>
      <c r="AA34" s="41"/>
      <c r="AB34" s="41"/>
      <c r="AC34" s="41"/>
      <c r="AD34" s="41"/>
    </row>
    <row r="35" spans="1:30" s="51" customFormat="1" ht="16.5" customHeight="1" x14ac:dyDescent="0.3">
      <c r="A35" s="57" t="s">
        <v>13</v>
      </c>
      <c r="B35" s="70">
        <f>B3/B27*100</f>
        <v>3.220165832157091</v>
      </c>
      <c r="C35" s="70">
        <f t="shared" ref="C35:AD35" si="3">C3/C27*100</f>
        <v>2.9269517849754774</v>
      </c>
      <c r="D35" s="70">
        <f t="shared" si="3"/>
        <v>2.8203556088907829</v>
      </c>
      <c r="E35" s="70">
        <f t="shared" si="3"/>
        <v>2.7233163647047731</v>
      </c>
      <c r="F35" s="70">
        <f t="shared" si="3"/>
        <v>2.9641963008617234</v>
      </c>
      <c r="G35" s="70">
        <f t="shared" si="3"/>
        <v>2.6568180713605063</v>
      </c>
      <c r="H35" s="70">
        <f t="shared" si="3"/>
        <v>2.7936191341962893</v>
      </c>
      <c r="I35" s="70">
        <f t="shared" si="3"/>
        <v>2.6832998407361055</v>
      </c>
      <c r="J35" s="70">
        <f t="shared" si="3"/>
        <v>2.5895878228578519</v>
      </c>
      <c r="K35" s="70">
        <f t="shared" si="3"/>
        <v>2.6238869422393138</v>
      </c>
      <c r="L35" s="70">
        <f t="shared" si="3"/>
        <v>2.616919451301571</v>
      </c>
      <c r="M35" s="70">
        <f t="shared" si="3"/>
        <v>2.2169819543613123</v>
      </c>
      <c r="N35" s="42">
        <f t="shared" si="3"/>
        <v>2.2137020942968144</v>
      </c>
      <c r="O35" s="42">
        <f t="shared" si="3"/>
        <v>2.0471937148998824</v>
      </c>
      <c r="P35" s="42">
        <f t="shared" si="3"/>
        <v>2.1224546576584977</v>
      </c>
      <c r="Q35" s="42">
        <f t="shared" si="3"/>
        <v>1.7387299949653168</v>
      </c>
      <c r="R35" s="42">
        <f t="shared" si="3"/>
        <v>1.8495977260868361</v>
      </c>
      <c r="S35" s="42">
        <f t="shared" si="3"/>
        <v>2.0195551510013234</v>
      </c>
      <c r="T35" s="42">
        <f t="shared" si="3"/>
        <v>1.9995801262904753</v>
      </c>
      <c r="U35" s="42">
        <f t="shared" si="3"/>
        <v>2.4575424021143832</v>
      </c>
      <c r="V35" s="42">
        <f t="shared" si="3"/>
        <v>2.3863304147012481</v>
      </c>
      <c r="W35" s="42">
        <f t="shared" si="3"/>
        <v>2.3982176358242193</v>
      </c>
      <c r="X35" s="42">
        <f t="shared" si="3"/>
        <v>2.7353990884200994</v>
      </c>
      <c r="Y35" s="42">
        <f t="shared" si="3"/>
        <v>2.8003630904828443</v>
      </c>
      <c r="Z35" s="42">
        <f t="shared" si="3"/>
        <v>2.4032939744365205</v>
      </c>
      <c r="AA35" s="42">
        <f t="shared" si="3"/>
        <v>2.646203136362594</v>
      </c>
      <c r="AB35" s="42">
        <f t="shared" si="3"/>
        <v>2.7182470095181204</v>
      </c>
      <c r="AC35" s="42">
        <f t="shared" si="3"/>
        <v>2.6116536635648888</v>
      </c>
      <c r="AD35" s="42">
        <f t="shared" si="3"/>
        <v>2.7318552966159921</v>
      </c>
    </row>
    <row r="36" spans="1:30" s="12" customFormat="1" ht="16.5" customHeight="1" x14ac:dyDescent="0.3">
      <c r="A36" s="58" t="s">
        <v>2</v>
      </c>
      <c r="B36" s="18">
        <f>B4/B28*100</f>
        <v>2.2395642326604883</v>
      </c>
      <c r="C36" s="18">
        <f t="shared" ref="C36:AD40" si="4">C4/C28*100</f>
        <v>1.8408246594085034</v>
      </c>
      <c r="D36" s="18">
        <f t="shared" si="4"/>
        <v>2.0940054346751014</v>
      </c>
      <c r="E36" s="18">
        <f t="shared" si="4"/>
        <v>1.8103981965380278</v>
      </c>
      <c r="F36" s="18">
        <f t="shared" si="4"/>
        <v>2.3647374331975444</v>
      </c>
      <c r="G36" s="18">
        <f t="shared" si="4"/>
        <v>1.8066982888264984</v>
      </c>
      <c r="H36" s="18">
        <f t="shared" si="4"/>
        <v>2.2625390786029675</v>
      </c>
      <c r="I36" s="18">
        <f t="shared" si="4"/>
        <v>2.3934998369635743</v>
      </c>
      <c r="J36" s="18">
        <f t="shared" si="4"/>
        <v>2.3134255233942085</v>
      </c>
      <c r="K36" s="18">
        <f t="shared" si="4"/>
        <v>2.0704894108870744</v>
      </c>
      <c r="L36" s="18">
        <f t="shared" si="4"/>
        <v>1.814705191312018</v>
      </c>
      <c r="M36" s="18">
        <f t="shared" si="4"/>
        <v>1.8756806390927112</v>
      </c>
      <c r="N36" s="61">
        <f t="shared" si="4"/>
        <v>1.5599790320989755</v>
      </c>
      <c r="O36" s="61">
        <f t="shared" si="4"/>
        <v>2.150310107495458</v>
      </c>
      <c r="P36" s="61">
        <f t="shared" si="4"/>
        <v>1.5768127458190857</v>
      </c>
      <c r="Q36" s="61">
        <f t="shared" si="4"/>
        <v>1.5001269462739117</v>
      </c>
      <c r="R36" s="61">
        <f t="shared" si="4"/>
        <v>2.0095702224158978</v>
      </c>
      <c r="S36" s="61">
        <f t="shared" si="4"/>
        <v>1.9720715329961109</v>
      </c>
      <c r="T36" s="61">
        <f t="shared" si="4"/>
        <v>1.4599126860647567</v>
      </c>
      <c r="U36" s="61">
        <f t="shared" si="4"/>
        <v>1.4277532590117377</v>
      </c>
      <c r="V36" s="61">
        <f t="shared" si="4"/>
        <v>1.6037724519081475</v>
      </c>
      <c r="W36" s="61">
        <f t="shared" si="4"/>
        <v>1.7587493788567947</v>
      </c>
      <c r="X36" s="61">
        <f t="shared" si="4"/>
        <v>1.8280895681236347</v>
      </c>
      <c r="Y36" s="61">
        <f t="shared" si="4"/>
        <v>2.066469576855245</v>
      </c>
      <c r="Z36" s="61">
        <f t="shared" si="4"/>
        <v>1.7072444573552763</v>
      </c>
      <c r="AA36" s="61">
        <f t="shared" si="4"/>
        <v>1.852483005089351</v>
      </c>
      <c r="AB36" s="61">
        <f t="shared" si="4"/>
        <v>2.0083265943599735</v>
      </c>
      <c r="AC36" s="61">
        <f t="shared" si="4"/>
        <v>1.9106697051953578</v>
      </c>
      <c r="AD36" s="61">
        <f t="shared" si="4"/>
        <v>1.6134544177205243</v>
      </c>
    </row>
    <row r="37" spans="1:30" s="12" customFormat="1" ht="16.5" customHeight="1" x14ac:dyDescent="0.3">
      <c r="A37" s="58" t="s">
        <v>39</v>
      </c>
      <c r="B37" s="18">
        <f t="shared" ref="B37:Q40" si="5">B5/B29*100</f>
        <v>4.022986725459897</v>
      </c>
      <c r="C37" s="18">
        <f t="shared" si="5"/>
        <v>7.0820002307751482</v>
      </c>
      <c r="D37" s="18">
        <f t="shared" si="5"/>
        <v>4.8045859580786425</v>
      </c>
      <c r="E37" s="18">
        <f t="shared" si="5"/>
        <v>8.0069855504177223</v>
      </c>
      <c r="F37" s="18">
        <f t="shared" si="5"/>
        <v>4.7499702441767875</v>
      </c>
      <c r="G37" s="18">
        <f t="shared" si="5"/>
        <v>6.0167874144980411</v>
      </c>
      <c r="H37" s="18">
        <f t="shared" si="5"/>
        <v>2.3190042588397262</v>
      </c>
      <c r="I37" s="18">
        <f t="shared" si="5"/>
        <v>1.1564958504177163</v>
      </c>
      <c r="J37" s="18">
        <f t="shared" si="5"/>
        <v>8.4266280434979155</v>
      </c>
      <c r="K37" s="18">
        <f t="shared" si="5"/>
        <v>5.8907993486563957</v>
      </c>
      <c r="L37" s="18">
        <f t="shared" si="5"/>
        <v>9.4939057400669942</v>
      </c>
      <c r="M37" s="18">
        <f t="shared" si="5"/>
        <v>6.4289876858435129</v>
      </c>
      <c r="N37" s="61">
        <f t="shared" si="5"/>
        <v>5.3486907795631229</v>
      </c>
      <c r="O37" s="61">
        <f t="shared" si="5"/>
        <v>3.8495614141379253</v>
      </c>
      <c r="P37" s="61">
        <f t="shared" si="5"/>
        <v>6.0014488697861443</v>
      </c>
      <c r="Q37" s="61">
        <f t="shared" si="5"/>
        <v>4.99296796960855</v>
      </c>
      <c r="R37" s="61">
        <f t="shared" si="4"/>
        <v>4.1818099331421825</v>
      </c>
      <c r="S37" s="61">
        <f t="shared" si="4"/>
        <v>7.8890884246539654</v>
      </c>
      <c r="T37" s="61">
        <f t="shared" si="4"/>
        <v>3.9880354416975572</v>
      </c>
      <c r="U37" s="61">
        <f t="shared" si="4"/>
        <v>7.7526972279714226</v>
      </c>
      <c r="V37" s="61">
        <f t="shared" si="4"/>
        <v>4.8199526831379584</v>
      </c>
      <c r="W37" s="61">
        <f t="shared" si="4"/>
        <v>7.4538810521049577</v>
      </c>
      <c r="X37" s="61">
        <f t="shared" si="4"/>
        <v>9.3555265026868071</v>
      </c>
      <c r="Y37" s="61">
        <f t="shared" si="4"/>
        <v>7.1858934727377504</v>
      </c>
      <c r="Z37" s="61">
        <f t="shared" si="4"/>
        <v>7.6394925977211008</v>
      </c>
      <c r="AA37" s="61">
        <f t="shared" si="4"/>
        <v>9.9201089454065823</v>
      </c>
      <c r="AB37" s="61">
        <f t="shared" si="4"/>
        <v>7.747993198588139</v>
      </c>
      <c r="AC37" s="61">
        <f t="shared" si="4"/>
        <v>9.1082755687985042</v>
      </c>
      <c r="AD37" s="61">
        <f t="shared" si="4"/>
        <v>7.5009328213634747</v>
      </c>
    </row>
    <row r="38" spans="1:30" s="12" customFormat="1" ht="16.5" customHeight="1" x14ac:dyDescent="0.3">
      <c r="A38" s="58" t="s">
        <v>4</v>
      </c>
      <c r="B38" s="18">
        <f t="shared" si="5"/>
        <v>5.1943155649784041</v>
      </c>
      <c r="C38" s="18">
        <f t="shared" si="4"/>
        <v>4.851207169540861</v>
      </c>
      <c r="D38" s="18">
        <f t="shared" si="4"/>
        <v>4.2949453591836111</v>
      </c>
      <c r="E38" s="18">
        <f t="shared" si="4"/>
        <v>4.2340343316541151</v>
      </c>
      <c r="F38" s="18">
        <f t="shared" si="4"/>
        <v>3.9556150837051938</v>
      </c>
      <c r="G38" s="18">
        <f t="shared" si="4"/>
        <v>3.8849159888417284</v>
      </c>
      <c r="H38" s="18">
        <f t="shared" si="4"/>
        <v>3.430859785025052</v>
      </c>
      <c r="I38" s="18">
        <f t="shared" si="4"/>
        <v>3.169435643361862</v>
      </c>
      <c r="J38" s="18">
        <f t="shared" si="4"/>
        <v>2.2567373699991133</v>
      </c>
      <c r="K38" s="18">
        <f t="shared" si="4"/>
        <v>3.3314989994080717</v>
      </c>
      <c r="L38" s="18">
        <f t="shared" si="4"/>
        <v>3.0392981035841689</v>
      </c>
      <c r="M38" s="18">
        <f t="shared" si="4"/>
        <v>2.1625282089434461</v>
      </c>
      <c r="N38" s="61">
        <f t="shared" si="4"/>
        <v>2.8948699118976049</v>
      </c>
      <c r="O38" s="61">
        <f t="shared" si="4"/>
        <v>0.80591682921206387</v>
      </c>
      <c r="P38" s="61">
        <f t="shared" si="4"/>
        <v>2.2378874718231088</v>
      </c>
      <c r="Q38" s="61">
        <f t="shared" si="4"/>
        <v>1.2777379448449491</v>
      </c>
      <c r="R38" s="61">
        <f t="shared" si="4"/>
        <v>0.80680669865882304</v>
      </c>
      <c r="S38" s="61">
        <f t="shared" si="4"/>
        <v>0.94685785106725029</v>
      </c>
      <c r="T38" s="61">
        <f t="shared" si="4"/>
        <v>2.3385173171408002</v>
      </c>
      <c r="U38" s="61">
        <f t="shared" si="4"/>
        <v>3.07967705635865</v>
      </c>
      <c r="V38" s="61">
        <f t="shared" si="4"/>
        <v>2.7979742054083028</v>
      </c>
      <c r="W38" s="61">
        <f t="shared" si="4"/>
        <v>2.6395836658816791</v>
      </c>
      <c r="X38" s="61">
        <f t="shared" si="4"/>
        <v>2.7845877160530419</v>
      </c>
      <c r="Y38" s="61">
        <f t="shared" si="4"/>
        <v>2.9629699388441404</v>
      </c>
      <c r="Z38" s="61">
        <f t="shared" si="4"/>
        <v>2.4186820071817441</v>
      </c>
      <c r="AA38" s="61">
        <f t="shared" si="4"/>
        <v>2.569816526354225</v>
      </c>
      <c r="AB38" s="61">
        <f t="shared" si="4"/>
        <v>2.7928021735169635</v>
      </c>
      <c r="AC38" s="61">
        <f t="shared" si="4"/>
        <v>2.3634658281990175</v>
      </c>
      <c r="AD38" s="61">
        <f t="shared" si="4"/>
        <v>3.4109109111508542</v>
      </c>
    </row>
    <row r="39" spans="1:30" s="12" customFormat="1" ht="16.5" customHeight="1" x14ac:dyDescent="0.3">
      <c r="A39" s="58" t="s">
        <v>51</v>
      </c>
      <c r="B39" s="18">
        <f t="shared" si="5"/>
        <v>0</v>
      </c>
      <c r="C39" s="18">
        <f t="shared" si="4"/>
        <v>22.561495303711947</v>
      </c>
      <c r="D39" s="18">
        <f t="shared" si="4"/>
        <v>0</v>
      </c>
      <c r="E39" s="18">
        <f t="shared" si="4"/>
        <v>13.49998160627506</v>
      </c>
      <c r="F39" s="18">
        <f t="shared" si="4"/>
        <v>12.010830405993694</v>
      </c>
      <c r="G39" s="18">
        <f t="shared" si="4"/>
        <v>33.921536546102359</v>
      </c>
      <c r="H39" s="18">
        <f t="shared" si="4"/>
        <v>65.48584963901223</v>
      </c>
      <c r="I39" s="18">
        <f t="shared" si="4"/>
        <v>14.585469192978282</v>
      </c>
      <c r="J39" s="18">
        <f t="shared" si="4"/>
        <v>18.123055820869542</v>
      </c>
      <c r="K39" s="18">
        <f t="shared" si="4"/>
        <v>4.3465049384337133</v>
      </c>
      <c r="L39" s="18">
        <f t="shared" si="4"/>
        <v>32.77780686808137</v>
      </c>
      <c r="M39" s="18">
        <f t="shared" si="4"/>
        <v>18.622426832205637</v>
      </c>
      <c r="N39" s="61">
        <f t="shared" si="4"/>
        <v>7.6083258213796396</v>
      </c>
      <c r="O39" s="61">
        <f t="shared" si="4"/>
        <v>13.450273269813398</v>
      </c>
      <c r="P39" s="61">
        <f t="shared" si="4"/>
        <v>7.2282419556654336</v>
      </c>
      <c r="Q39" s="61">
        <f t="shared" si="4"/>
        <v>13.858648483811887</v>
      </c>
      <c r="R39" s="61">
        <f t="shared" si="4"/>
        <v>13.593273884962434</v>
      </c>
      <c r="S39" s="61">
        <f t="shared" si="4"/>
        <v>14.28997631040704</v>
      </c>
      <c r="T39" s="61">
        <f t="shared" si="4"/>
        <v>7.3284877372414696</v>
      </c>
      <c r="U39" s="61">
        <f t="shared" si="4"/>
        <v>6.9863051651630412</v>
      </c>
      <c r="V39" s="61">
        <f t="shared" si="4"/>
        <v>10.16257477368454</v>
      </c>
      <c r="W39" s="61">
        <f t="shared" si="4"/>
        <v>3.9490355635728878</v>
      </c>
      <c r="X39" s="61">
        <f t="shared" si="4"/>
        <v>13.325011292709124</v>
      </c>
      <c r="Y39" s="61">
        <f t="shared" si="4"/>
        <v>9.3927523606663623</v>
      </c>
      <c r="Z39" s="61">
        <f t="shared" si="4"/>
        <v>10.24369021974457</v>
      </c>
      <c r="AA39" s="61">
        <f t="shared" si="4"/>
        <v>5.9556734117149581</v>
      </c>
      <c r="AB39" s="61">
        <f t="shared" si="4"/>
        <v>5.9565683371918823</v>
      </c>
      <c r="AC39" s="61">
        <f t="shared" si="4"/>
        <v>6.9601586597995757</v>
      </c>
      <c r="AD39" s="61">
        <f t="shared" si="4"/>
        <v>2.9829251399141037</v>
      </c>
    </row>
    <row r="40" spans="1:30" s="12" customFormat="1" ht="16.5" customHeight="1" x14ac:dyDescent="0.3">
      <c r="A40" s="58" t="s">
        <v>7</v>
      </c>
      <c r="B40" s="18">
        <f t="shared" si="5"/>
        <v>0</v>
      </c>
      <c r="C40" s="18">
        <f t="shared" si="4"/>
        <v>0</v>
      </c>
      <c r="D40" s="18">
        <f t="shared" si="4"/>
        <v>0</v>
      </c>
      <c r="E40" s="18">
        <f t="shared" si="4"/>
        <v>0</v>
      </c>
      <c r="F40" s="18">
        <f t="shared" si="4"/>
        <v>0</v>
      </c>
      <c r="G40" s="18">
        <f t="shared" si="4"/>
        <v>0</v>
      </c>
      <c r="H40" s="18">
        <f t="shared" si="4"/>
        <v>0</v>
      </c>
      <c r="I40" s="18">
        <f t="shared" si="4"/>
        <v>0</v>
      </c>
      <c r="J40" s="18">
        <f t="shared" si="4"/>
        <v>0</v>
      </c>
      <c r="K40" s="18">
        <f t="shared" si="4"/>
        <v>0</v>
      </c>
      <c r="L40" s="18">
        <f t="shared" si="4"/>
        <v>0</v>
      </c>
      <c r="M40" s="18">
        <f t="shared" si="4"/>
        <v>0</v>
      </c>
      <c r="N40" s="61">
        <f t="shared" si="4"/>
        <v>8.1709680276557854</v>
      </c>
      <c r="O40" s="61">
        <f t="shared" si="4"/>
        <v>0</v>
      </c>
      <c r="P40" s="61">
        <f t="shared" si="4"/>
        <v>47.083937072721682</v>
      </c>
      <c r="Q40" s="61">
        <f t="shared" si="4"/>
        <v>0</v>
      </c>
      <c r="R40" s="61">
        <f t="shared" si="4"/>
        <v>4.8961645894688388</v>
      </c>
      <c r="S40" s="61">
        <f t="shared" si="4"/>
        <v>4.4283294583236401</v>
      </c>
      <c r="T40" s="61">
        <f t="shared" si="4"/>
        <v>0</v>
      </c>
      <c r="U40" s="61">
        <f t="shared" si="4"/>
        <v>12.632209095146335</v>
      </c>
      <c r="V40" s="61">
        <f t="shared" si="4"/>
        <v>3.1977999136594022</v>
      </c>
      <c r="W40" s="61">
        <f t="shared" si="4"/>
        <v>0</v>
      </c>
      <c r="X40" s="61">
        <f t="shared" si="4"/>
        <v>5.606915210377907</v>
      </c>
      <c r="Y40" s="61">
        <f t="shared" si="4"/>
        <v>5.5019337096215839</v>
      </c>
      <c r="Z40" s="61">
        <f t="shared" si="4"/>
        <v>0</v>
      </c>
      <c r="AA40" s="61">
        <f t="shared" si="4"/>
        <v>0</v>
      </c>
      <c r="AB40" s="61">
        <f t="shared" si="4"/>
        <v>0</v>
      </c>
      <c r="AC40" s="61">
        <f t="shared" si="4"/>
        <v>0</v>
      </c>
      <c r="AD40" s="61">
        <f t="shared" si="4"/>
        <v>0</v>
      </c>
    </row>
    <row r="41" spans="1:30" s="12" customFormat="1" ht="16.5" customHeight="1" x14ac:dyDescent="0.3">
      <c r="A41" s="58" t="s">
        <v>40</v>
      </c>
      <c r="B41" s="18">
        <f>B9/B33*100</f>
        <v>17.000884215988073</v>
      </c>
      <c r="C41" s="18">
        <f t="shared" ref="C41:AD41" si="6">C9/C33*100</f>
        <v>0</v>
      </c>
      <c r="D41" s="18">
        <f t="shared" si="6"/>
        <v>0</v>
      </c>
      <c r="E41" s="18">
        <f t="shared" si="6"/>
        <v>0</v>
      </c>
      <c r="F41" s="18">
        <f t="shared" si="6"/>
        <v>0</v>
      </c>
      <c r="G41" s="18">
        <f t="shared" si="6"/>
        <v>0</v>
      </c>
      <c r="H41" s="18">
        <f t="shared" si="6"/>
        <v>0</v>
      </c>
      <c r="I41" s="18">
        <f t="shared" si="6"/>
        <v>0</v>
      </c>
      <c r="J41" s="18">
        <f t="shared" si="6"/>
        <v>32.469698871142214</v>
      </c>
      <c r="K41" s="18">
        <f t="shared" si="6"/>
        <v>0</v>
      </c>
      <c r="L41" s="18">
        <f t="shared" si="6"/>
        <v>0</v>
      </c>
      <c r="M41" s="18">
        <f t="shared" si="6"/>
        <v>0</v>
      </c>
      <c r="N41" s="61">
        <f t="shared" si="6"/>
        <v>0</v>
      </c>
      <c r="O41" s="61">
        <f t="shared" si="6"/>
        <v>0</v>
      </c>
      <c r="P41" s="61">
        <f t="shared" si="6"/>
        <v>9.8554617687912618</v>
      </c>
      <c r="Q41" s="61">
        <f t="shared" si="6"/>
        <v>23.026784909718884</v>
      </c>
      <c r="R41" s="61">
        <f t="shared" si="6"/>
        <v>0</v>
      </c>
      <c r="S41" s="61">
        <f t="shared" si="6"/>
        <v>4.4505791227071834</v>
      </c>
      <c r="T41" s="61">
        <f t="shared" si="6"/>
        <v>30.264724791129893</v>
      </c>
      <c r="U41" s="61">
        <f t="shared" si="6"/>
        <v>8.1808886097569697</v>
      </c>
      <c r="V41" s="61">
        <f t="shared" si="6"/>
        <v>24.127031717235049</v>
      </c>
      <c r="W41" s="61">
        <f t="shared" si="6"/>
        <v>0</v>
      </c>
      <c r="X41" s="61">
        <f t="shared" si="6"/>
        <v>4.7892479467895397</v>
      </c>
      <c r="Y41" s="61">
        <f t="shared" si="6"/>
        <v>4.6098361456791199</v>
      </c>
      <c r="Z41" s="61">
        <f t="shared" si="6"/>
        <v>4.4695258342615789</v>
      </c>
      <c r="AA41" s="61">
        <f t="shared" si="6"/>
        <v>0</v>
      </c>
      <c r="AB41" s="61">
        <f t="shared" si="6"/>
        <v>4.1290286777970691</v>
      </c>
      <c r="AC41" s="61">
        <f t="shared" si="6"/>
        <v>4.3992578100133874</v>
      </c>
      <c r="AD41" s="61">
        <f t="shared" si="6"/>
        <v>0</v>
      </c>
    </row>
    <row r="42" spans="1:30" s="51" customFormat="1" ht="16.5" customHeight="1" x14ac:dyDescent="0.3">
      <c r="A42" s="57" t="s">
        <v>46</v>
      </c>
      <c r="B42" s="66">
        <f>B11/B27*100</f>
        <v>713.27352542159758</v>
      </c>
      <c r="C42" s="66">
        <f t="shared" ref="C42:AD42" si="7">C11/C27*100</f>
        <v>705.62053031639596</v>
      </c>
      <c r="D42" s="66">
        <f t="shared" si="7"/>
        <v>750.32797309495379</v>
      </c>
      <c r="E42" s="66">
        <f t="shared" si="7"/>
        <v>762.09936377724716</v>
      </c>
      <c r="F42" s="66">
        <f t="shared" si="7"/>
        <v>804.25201076505459</v>
      </c>
      <c r="G42" s="66">
        <f t="shared" si="7"/>
        <v>809.01570063076508</v>
      </c>
      <c r="H42" s="66">
        <f t="shared" si="7"/>
        <v>777.13273417546407</v>
      </c>
      <c r="I42" s="66">
        <f t="shared" si="7"/>
        <v>740.65920756971457</v>
      </c>
      <c r="J42" s="66">
        <f t="shared" si="7"/>
        <v>737.65488129032099</v>
      </c>
      <c r="K42" s="66">
        <f t="shared" si="7"/>
        <v>702.98304327494952</v>
      </c>
      <c r="L42" s="66">
        <f t="shared" si="7"/>
        <v>700.47888158974172</v>
      </c>
      <c r="M42" s="66">
        <f t="shared" si="7"/>
        <v>649.52671855152494</v>
      </c>
      <c r="N42" s="34">
        <f t="shared" si="7"/>
        <v>239.79010493088916</v>
      </c>
      <c r="O42" s="34">
        <f t="shared" si="7"/>
        <v>236.61946649451644</v>
      </c>
      <c r="P42" s="34">
        <f t="shared" si="7"/>
        <v>245.55721174876109</v>
      </c>
      <c r="Q42" s="34">
        <f t="shared" si="7"/>
        <v>222.17235150432663</v>
      </c>
      <c r="R42" s="34">
        <f t="shared" si="7"/>
        <v>229.03043447717243</v>
      </c>
      <c r="S42" s="34">
        <f t="shared" si="7"/>
        <v>236.6317067354104</v>
      </c>
      <c r="T42" s="34">
        <f t="shared" si="7"/>
        <v>256.65444079324203</v>
      </c>
      <c r="U42" s="34">
        <f t="shared" si="7"/>
        <v>277.2803957475752</v>
      </c>
      <c r="V42" s="34">
        <f t="shared" si="7"/>
        <v>272.7726153308958</v>
      </c>
      <c r="W42" s="34">
        <f t="shared" si="7"/>
        <v>244.20434713815382</v>
      </c>
      <c r="X42" s="34">
        <f t="shared" si="7"/>
        <v>241.20026603438666</v>
      </c>
      <c r="Y42" s="34">
        <f t="shared" si="7"/>
        <v>253.98164879250999</v>
      </c>
      <c r="Z42" s="34">
        <f t="shared" si="7"/>
        <v>244.86103226833106</v>
      </c>
      <c r="AA42" s="34">
        <f t="shared" si="7"/>
        <v>253.1499606711601</v>
      </c>
      <c r="AB42" s="34">
        <f t="shared" si="7"/>
        <v>258.12769753809232</v>
      </c>
      <c r="AC42" s="34">
        <f t="shared" si="7"/>
        <v>249.46209826578593</v>
      </c>
      <c r="AD42" s="34">
        <f t="shared" si="7"/>
        <v>245.98717832849042</v>
      </c>
    </row>
    <row r="43" spans="1:30" s="12" customFormat="1" ht="16.5" customHeight="1" x14ac:dyDescent="0.3">
      <c r="A43" s="58" t="s">
        <v>2</v>
      </c>
      <c r="B43" s="10">
        <f>B12/B28*100</f>
        <v>814.50915174377712</v>
      </c>
      <c r="C43" s="10">
        <f t="shared" ref="C43:AD48" si="8">C12/C28*100</f>
        <v>807.85008547382961</v>
      </c>
      <c r="D43" s="10">
        <f t="shared" si="8"/>
        <v>847.96644319318</v>
      </c>
      <c r="E43" s="10">
        <f t="shared" si="8"/>
        <v>847.89890474726201</v>
      </c>
      <c r="F43" s="10">
        <f t="shared" si="8"/>
        <v>923.88977772009616</v>
      </c>
      <c r="G43" s="10">
        <f t="shared" si="8"/>
        <v>909.8929174837549</v>
      </c>
      <c r="H43" s="10">
        <f t="shared" si="8"/>
        <v>889.53627992322004</v>
      </c>
      <c r="I43" s="10">
        <f t="shared" si="8"/>
        <v>860.36437717495244</v>
      </c>
      <c r="J43" s="10">
        <f t="shared" si="8"/>
        <v>870.93042525212252</v>
      </c>
      <c r="K43" s="10">
        <f t="shared" si="8"/>
        <v>836.74160790368717</v>
      </c>
      <c r="L43" s="10">
        <f t="shared" si="8"/>
        <v>825.18677727160377</v>
      </c>
      <c r="M43" s="10">
        <f t="shared" si="8"/>
        <v>766.85722128800955</v>
      </c>
      <c r="N43" s="33">
        <f t="shared" si="8"/>
        <v>253.38516564236215</v>
      </c>
      <c r="O43" s="33">
        <f t="shared" si="8"/>
        <v>256.11525430779972</v>
      </c>
      <c r="P43" s="33">
        <f t="shared" si="8"/>
        <v>259.90489112793614</v>
      </c>
      <c r="Q43" s="33">
        <f t="shared" si="8"/>
        <v>250.57745478822855</v>
      </c>
      <c r="R43" s="33">
        <f t="shared" si="8"/>
        <v>240.4041414223463</v>
      </c>
      <c r="S43" s="33">
        <f t="shared" si="8"/>
        <v>264.09014538565845</v>
      </c>
      <c r="T43" s="33">
        <f t="shared" si="8"/>
        <v>257.12486888147924</v>
      </c>
      <c r="U43" s="33">
        <f t="shared" si="8"/>
        <v>283.15275850836628</v>
      </c>
      <c r="V43" s="33">
        <f t="shared" si="8"/>
        <v>285.16601597262013</v>
      </c>
      <c r="W43" s="33">
        <f t="shared" si="8"/>
        <v>249.89534652626108</v>
      </c>
      <c r="X43" s="33">
        <f t="shared" si="8"/>
        <v>250.46692480812288</v>
      </c>
      <c r="Y43" s="33">
        <f t="shared" si="8"/>
        <v>264.43296148922207</v>
      </c>
      <c r="Z43" s="33">
        <f t="shared" si="8"/>
        <v>275.73894924573665</v>
      </c>
      <c r="AA43" s="33">
        <f t="shared" si="8"/>
        <v>290.09883859699238</v>
      </c>
      <c r="AB43" s="33">
        <f t="shared" si="8"/>
        <v>297.37291882688129</v>
      </c>
      <c r="AC43" s="33">
        <f t="shared" si="8"/>
        <v>306.91724364454763</v>
      </c>
      <c r="AD43" s="33">
        <f t="shared" si="8"/>
        <v>300.73941159774932</v>
      </c>
    </row>
    <row r="44" spans="1:30" s="12" customFormat="1" ht="16.5" customHeight="1" x14ac:dyDescent="0.3">
      <c r="A44" s="58" t="s">
        <v>39</v>
      </c>
      <c r="B44" s="10">
        <f t="shared" ref="B44:Q48" si="9">B13/B29*100</f>
        <v>714.94221235315888</v>
      </c>
      <c r="C44" s="10">
        <f t="shared" si="9"/>
        <v>681.50632989997769</v>
      </c>
      <c r="D44" s="10">
        <f t="shared" si="9"/>
        <v>676.91277720485766</v>
      </c>
      <c r="E44" s="10">
        <f t="shared" si="9"/>
        <v>524.19065403401351</v>
      </c>
      <c r="F44" s="10">
        <f t="shared" si="9"/>
        <v>431.51652756713742</v>
      </c>
      <c r="G44" s="10">
        <f t="shared" si="9"/>
        <v>529.07617331486108</v>
      </c>
      <c r="H44" s="10">
        <f t="shared" si="9"/>
        <v>619.94713852982011</v>
      </c>
      <c r="I44" s="10">
        <f t="shared" si="9"/>
        <v>419.0369964680192</v>
      </c>
      <c r="J44" s="10">
        <f t="shared" si="9"/>
        <v>394.21964238277212</v>
      </c>
      <c r="K44" s="10">
        <f t="shared" si="9"/>
        <v>440.42388071425165</v>
      </c>
      <c r="L44" s="10">
        <f t="shared" si="9"/>
        <v>423.42819600698789</v>
      </c>
      <c r="M44" s="10">
        <f t="shared" si="9"/>
        <v>367.67686717609803</v>
      </c>
      <c r="N44" s="33">
        <f t="shared" si="9"/>
        <v>166.40371314196383</v>
      </c>
      <c r="O44" s="33">
        <f t="shared" si="9"/>
        <v>167.01174135182998</v>
      </c>
      <c r="P44" s="33">
        <f t="shared" si="9"/>
        <v>191.18901399461572</v>
      </c>
      <c r="Q44" s="33">
        <f t="shared" si="9"/>
        <v>165.29351857283044</v>
      </c>
      <c r="R44" s="33">
        <f t="shared" si="8"/>
        <v>164.07454267093152</v>
      </c>
      <c r="S44" s="33">
        <f t="shared" si="8"/>
        <v>203.92098261302527</v>
      </c>
      <c r="T44" s="33">
        <f t="shared" si="8"/>
        <v>227.98269275037703</v>
      </c>
      <c r="U44" s="33">
        <f t="shared" si="8"/>
        <v>230.42738983137281</v>
      </c>
      <c r="V44" s="33">
        <f t="shared" si="8"/>
        <v>221.93691218267051</v>
      </c>
      <c r="W44" s="33">
        <f t="shared" si="8"/>
        <v>206.84519919591258</v>
      </c>
      <c r="X44" s="33">
        <f t="shared" si="8"/>
        <v>188.70296009674666</v>
      </c>
      <c r="Y44" s="33">
        <f t="shared" si="8"/>
        <v>199.26288386564681</v>
      </c>
      <c r="Z44" s="33">
        <f t="shared" si="8"/>
        <v>211.85617277094858</v>
      </c>
      <c r="AA44" s="33">
        <f t="shared" si="8"/>
        <v>226.66513080919569</v>
      </c>
      <c r="AB44" s="33">
        <f t="shared" si="8"/>
        <v>218.02492489050346</v>
      </c>
      <c r="AC44" s="33">
        <f t="shared" si="8"/>
        <v>239.85125664502732</v>
      </c>
      <c r="AD44" s="33">
        <f t="shared" si="8"/>
        <v>201.27503070658656</v>
      </c>
    </row>
    <row r="45" spans="1:30" s="12" customFormat="1" ht="16.5" customHeight="1" x14ac:dyDescent="0.3">
      <c r="A45" s="58" t="s">
        <v>4</v>
      </c>
      <c r="B45" s="10">
        <f t="shared" si="9"/>
        <v>445.55684624036974</v>
      </c>
      <c r="C45" s="10">
        <f t="shared" si="8"/>
        <v>437.31513173967863</v>
      </c>
      <c r="D45" s="10">
        <f t="shared" si="8"/>
        <v>493.02196947287922</v>
      </c>
      <c r="E45" s="10">
        <f t="shared" si="8"/>
        <v>537.26324796362826</v>
      </c>
      <c r="F45" s="10">
        <f t="shared" si="8"/>
        <v>543.22229261283212</v>
      </c>
      <c r="G45" s="10">
        <f t="shared" si="8"/>
        <v>552.64159345067526</v>
      </c>
      <c r="H45" s="10">
        <f t="shared" si="8"/>
        <v>514.30442696328237</v>
      </c>
      <c r="I45" s="10">
        <f t="shared" si="8"/>
        <v>505.66905037273341</v>
      </c>
      <c r="J45" s="10">
        <f t="shared" si="8"/>
        <v>462.17145508926285</v>
      </c>
      <c r="K45" s="10">
        <f t="shared" si="8"/>
        <v>383.32068844379774</v>
      </c>
      <c r="L45" s="10">
        <f t="shared" si="8"/>
        <v>412.12882284601324</v>
      </c>
      <c r="M45" s="10">
        <f t="shared" si="8"/>
        <v>390.02479104012224</v>
      </c>
      <c r="N45" s="33">
        <f t="shared" si="8"/>
        <v>184.01469137338594</v>
      </c>
      <c r="O45" s="33">
        <f t="shared" si="8"/>
        <v>158.53535340357314</v>
      </c>
      <c r="P45" s="33">
        <f t="shared" si="8"/>
        <v>189.06419324452227</v>
      </c>
      <c r="Q45" s="33">
        <f t="shared" si="8"/>
        <v>138.54330001961662</v>
      </c>
      <c r="R45" s="33">
        <f t="shared" si="8"/>
        <v>165.92155150679272</v>
      </c>
      <c r="S45" s="33">
        <f t="shared" si="8"/>
        <v>147.41393168803253</v>
      </c>
      <c r="T45" s="33">
        <f t="shared" si="8"/>
        <v>209.22512342369606</v>
      </c>
      <c r="U45" s="33">
        <f t="shared" si="8"/>
        <v>221.41411522334712</v>
      </c>
      <c r="V45" s="33">
        <f t="shared" si="8"/>
        <v>218.0400723575398</v>
      </c>
      <c r="W45" s="33">
        <f t="shared" si="8"/>
        <v>200.55219725241443</v>
      </c>
      <c r="X45" s="33">
        <f t="shared" si="8"/>
        <v>197.2689297666596</v>
      </c>
      <c r="Y45" s="33">
        <f t="shared" si="8"/>
        <v>205.8596771924866</v>
      </c>
      <c r="Z45" s="33">
        <f t="shared" si="8"/>
        <v>163.61213448581026</v>
      </c>
      <c r="AA45" s="33">
        <f t="shared" si="8"/>
        <v>161.97792002195598</v>
      </c>
      <c r="AB45" s="33">
        <f t="shared" si="8"/>
        <v>159.21632200640516</v>
      </c>
      <c r="AC45" s="33">
        <f t="shared" si="8"/>
        <v>131.30664129619313</v>
      </c>
      <c r="AD45" s="33">
        <f t="shared" si="8"/>
        <v>136.3827213135751</v>
      </c>
    </row>
    <row r="46" spans="1:30" s="12" customFormat="1" ht="16.5" customHeight="1" x14ac:dyDescent="0.3">
      <c r="A46" s="58" t="s">
        <v>51</v>
      </c>
      <c r="B46" s="10">
        <f t="shared" si="9"/>
        <v>5835.3950041787793</v>
      </c>
      <c r="C46" s="10">
        <f t="shared" si="8"/>
        <v>4677.7500263029433</v>
      </c>
      <c r="D46" s="10">
        <f t="shared" si="8"/>
        <v>5392.8987700711514</v>
      </c>
      <c r="E46" s="10">
        <f t="shared" si="8"/>
        <v>4400.9940036456701</v>
      </c>
      <c r="F46" s="10">
        <f t="shared" si="8"/>
        <v>4389.9585133906949</v>
      </c>
      <c r="G46" s="10">
        <f t="shared" si="8"/>
        <v>5286.1061117676181</v>
      </c>
      <c r="H46" s="10">
        <f t="shared" si="8"/>
        <v>5250.774489237162</v>
      </c>
      <c r="I46" s="10">
        <f t="shared" si="8"/>
        <v>2335.7587093326647</v>
      </c>
      <c r="J46" s="10">
        <f t="shared" si="8"/>
        <v>4820.7328483512983</v>
      </c>
      <c r="K46" s="10">
        <f t="shared" si="8"/>
        <v>5846.0491421933448</v>
      </c>
      <c r="L46" s="10">
        <f t="shared" si="8"/>
        <v>7112.7840903736587</v>
      </c>
      <c r="M46" s="10">
        <f t="shared" si="8"/>
        <v>5117.4428934901098</v>
      </c>
      <c r="N46" s="33">
        <f t="shared" si="8"/>
        <v>1384.7152994910944</v>
      </c>
      <c r="O46" s="33">
        <f t="shared" si="8"/>
        <v>1578.5729810299181</v>
      </c>
      <c r="P46" s="33">
        <f t="shared" si="8"/>
        <v>1261.3282212636182</v>
      </c>
      <c r="Q46" s="33">
        <f t="shared" si="8"/>
        <v>1367.3866504027726</v>
      </c>
      <c r="R46" s="33">
        <f t="shared" si="8"/>
        <v>1823.7642462324598</v>
      </c>
      <c r="S46" s="33">
        <f t="shared" si="8"/>
        <v>2021.4820334491189</v>
      </c>
      <c r="T46" s="33">
        <f t="shared" si="8"/>
        <v>2071.8681760001241</v>
      </c>
      <c r="U46" s="33">
        <f t="shared" si="8"/>
        <v>1892.2906561641607</v>
      </c>
      <c r="V46" s="33">
        <f t="shared" si="8"/>
        <v>1675.808580180581</v>
      </c>
      <c r="W46" s="33">
        <f t="shared" si="8"/>
        <v>1524.3277275391347</v>
      </c>
      <c r="X46" s="33">
        <f t="shared" si="8"/>
        <v>1442.9083656962166</v>
      </c>
      <c r="Y46" s="33">
        <f t="shared" si="8"/>
        <v>1539.4721119132168</v>
      </c>
      <c r="Z46" s="33">
        <f t="shared" si="8"/>
        <v>1693.9338645195794</v>
      </c>
      <c r="AA46" s="33">
        <f t="shared" si="8"/>
        <v>1813.5025538672051</v>
      </c>
      <c r="AB46" s="33">
        <f t="shared" si="8"/>
        <v>2119.5455666507778</v>
      </c>
      <c r="AC46" s="33">
        <f t="shared" si="8"/>
        <v>1876.2599130059712</v>
      </c>
      <c r="AD46" s="33">
        <f t="shared" si="8"/>
        <v>1845.4363532268592</v>
      </c>
    </row>
    <row r="47" spans="1:30" s="12" customFormat="1" ht="16.5" customHeight="1" x14ac:dyDescent="0.3">
      <c r="A47" s="58" t="s">
        <v>7</v>
      </c>
      <c r="B47" s="10">
        <f t="shared" si="9"/>
        <v>1036.6341574903977</v>
      </c>
      <c r="C47" s="10">
        <f t="shared" si="8"/>
        <v>1720.5226087424055</v>
      </c>
      <c r="D47" s="10">
        <f t="shared" si="8"/>
        <v>583.68149422462523</v>
      </c>
      <c r="E47" s="10">
        <f t="shared" si="8"/>
        <v>1397.851194712616</v>
      </c>
      <c r="F47" s="10">
        <f t="shared" si="8"/>
        <v>638.28892786608787</v>
      </c>
      <c r="G47" s="10">
        <f t="shared" si="8"/>
        <v>536.67612433111367</v>
      </c>
      <c r="H47" s="10">
        <f t="shared" si="8"/>
        <v>460.94577194929866</v>
      </c>
      <c r="I47" s="10">
        <f t="shared" si="8"/>
        <v>701.35398985348593</v>
      </c>
      <c r="J47" s="10">
        <f t="shared" si="8"/>
        <v>772.83273765615979</v>
      </c>
      <c r="K47" s="10">
        <f t="shared" si="8"/>
        <v>410.82398967609333</v>
      </c>
      <c r="L47" s="10">
        <f t="shared" si="8"/>
        <v>523.73533276682633</v>
      </c>
      <c r="M47" s="10">
        <f t="shared" si="8"/>
        <v>404.90137159327378</v>
      </c>
      <c r="N47" s="33">
        <f t="shared" si="8"/>
        <v>351.35162518919873</v>
      </c>
      <c r="O47" s="33">
        <f t="shared" si="8"/>
        <v>141.15420755433544</v>
      </c>
      <c r="P47" s="33">
        <f t="shared" si="8"/>
        <v>309.40872933502817</v>
      </c>
      <c r="Q47" s="33">
        <f t="shared" si="8"/>
        <v>214.82539050320815</v>
      </c>
      <c r="R47" s="33">
        <f t="shared" si="8"/>
        <v>283.97754618919271</v>
      </c>
      <c r="S47" s="33">
        <f t="shared" si="8"/>
        <v>177.13317833294562</v>
      </c>
      <c r="T47" s="33">
        <f t="shared" si="8"/>
        <v>76.868538823324485</v>
      </c>
      <c r="U47" s="33">
        <f t="shared" si="8"/>
        <v>217.90560689127426</v>
      </c>
      <c r="V47" s="33">
        <f t="shared" si="8"/>
        <v>124.71419663271671</v>
      </c>
      <c r="W47" s="33">
        <f t="shared" si="8"/>
        <v>62.952921916403263</v>
      </c>
      <c r="X47" s="33">
        <f t="shared" si="8"/>
        <v>86.907185760857558</v>
      </c>
      <c r="Y47" s="33">
        <f t="shared" si="8"/>
        <v>170.55994499826909</v>
      </c>
      <c r="Z47" s="33">
        <f t="shared" si="8"/>
        <v>54.508093211782828</v>
      </c>
      <c r="AA47" s="33">
        <f t="shared" si="8"/>
        <v>97.812767940756757</v>
      </c>
      <c r="AB47" s="33">
        <f t="shared" si="8"/>
        <v>134.23642754358104</v>
      </c>
      <c r="AC47" s="33">
        <f t="shared" si="8"/>
        <v>72.843277368231824</v>
      </c>
      <c r="AD47" s="33">
        <f t="shared" si="8"/>
        <v>87.411932841878198</v>
      </c>
    </row>
    <row r="48" spans="1:30" s="12" customFormat="1" ht="16.5" customHeight="1" x14ac:dyDescent="0.3">
      <c r="A48" s="58" t="s">
        <v>40</v>
      </c>
      <c r="B48" s="10">
        <f t="shared" si="9"/>
        <v>68.003536863952291</v>
      </c>
      <c r="C48" s="10">
        <f t="shared" si="8"/>
        <v>0</v>
      </c>
      <c r="D48" s="10">
        <f t="shared" si="8"/>
        <v>127.28656679398959</v>
      </c>
      <c r="E48" s="10">
        <f t="shared" si="8"/>
        <v>193.64964712193054</v>
      </c>
      <c r="F48" s="10">
        <f t="shared" si="8"/>
        <v>159.97796143603259</v>
      </c>
      <c r="G48" s="10">
        <f t="shared" si="8"/>
        <v>123.47441571520625</v>
      </c>
      <c r="H48" s="10">
        <f t="shared" si="8"/>
        <v>316.99724989035855</v>
      </c>
      <c r="I48" s="10">
        <f t="shared" si="8"/>
        <v>271.78510495321558</v>
      </c>
      <c r="J48" s="10">
        <f t="shared" si="8"/>
        <v>194.81819322685328</v>
      </c>
      <c r="K48" s="10">
        <f t="shared" si="8"/>
        <v>389.3459377591584</v>
      </c>
      <c r="L48" s="10">
        <f t="shared" si="8"/>
        <v>238.88458100361146</v>
      </c>
      <c r="M48" s="10">
        <f t="shared" si="8"/>
        <v>463.78167838209248</v>
      </c>
      <c r="N48" s="33">
        <f t="shared" si="8"/>
        <v>287.5992050347117</v>
      </c>
      <c r="O48" s="33">
        <f t="shared" si="8"/>
        <v>280.93727261639498</v>
      </c>
      <c r="P48" s="33">
        <f t="shared" si="8"/>
        <v>236.53108245099025</v>
      </c>
      <c r="Q48" s="33">
        <f t="shared" si="8"/>
        <v>53.729164789344061</v>
      </c>
      <c r="R48" s="33">
        <f t="shared" si="8"/>
        <v>103.21943032979097</v>
      </c>
      <c r="S48" s="33">
        <f t="shared" si="8"/>
        <v>48.956370349779021</v>
      </c>
      <c r="T48" s="33">
        <f t="shared" si="8"/>
        <v>166.45598635121442</v>
      </c>
      <c r="U48" s="33">
        <f t="shared" si="8"/>
        <v>302.69287856100789</v>
      </c>
      <c r="V48" s="33">
        <f t="shared" si="8"/>
        <v>715.76860761130638</v>
      </c>
      <c r="W48" s="33">
        <f t="shared" si="8"/>
        <v>835.19043205841024</v>
      </c>
      <c r="X48" s="33">
        <f t="shared" si="8"/>
        <v>397.50757958353182</v>
      </c>
      <c r="Y48" s="33">
        <f t="shared" si="8"/>
        <v>410.27541696544165</v>
      </c>
      <c r="Z48" s="33">
        <f t="shared" si="8"/>
        <v>312.86680839831058</v>
      </c>
      <c r="AA48" s="33">
        <f t="shared" si="8"/>
        <v>508.33140591008589</v>
      </c>
      <c r="AB48" s="33">
        <f t="shared" si="8"/>
        <v>338.58035157935961</v>
      </c>
      <c r="AC48" s="33">
        <f t="shared" si="8"/>
        <v>347.54136699105766</v>
      </c>
      <c r="AD48" s="33">
        <f t="shared" si="8"/>
        <v>395.93320290120488</v>
      </c>
    </row>
    <row r="49" spans="1:30" s="51" customFormat="1" ht="16.5" customHeight="1" x14ac:dyDescent="0.3">
      <c r="A49" s="57" t="s">
        <v>45</v>
      </c>
      <c r="B49" s="66">
        <f>B19/B27*100</f>
        <v>1186.4069203894212</v>
      </c>
      <c r="C49" s="66">
        <f t="shared" ref="C49:AD49" si="10">C19/C27*100</f>
        <v>1137.486637436095</v>
      </c>
      <c r="D49" s="66">
        <f t="shared" si="10"/>
        <v>1003.011993953817</v>
      </c>
      <c r="E49" s="66">
        <f t="shared" si="10"/>
        <v>936.67282313427313</v>
      </c>
      <c r="F49" s="66">
        <f t="shared" si="10"/>
        <v>972.31339045766185</v>
      </c>
      <c r="G49" s="66">
        <f t="shared" si="10"/>
        <v>878.20975369806615</v>
      </c>
      <c r="H49" s="66">
        <f t="shared" si="10"/>
        <v>828.59033014472732</v>
      </c>
      <c r="I49" s="66">
        <f t="shared" si="10"/>
        <v>805.4828032119874</v>
      </c>
      <c r="J49" s="66">
        <f t="shared" si="10"/>
        <v>781.42161298393421</v>
      </c>
      <c r="K49" s="66">
        <f t="shared" si="10"/>
        <v>736.77201875172727</v>
      </c>
      <c r="L49" s="66">
        <f t="shared" si="10"/>
        <v>736.90187106819383</v>
      </c>
      <c r="M49" s="66">
        <f t="shared" si="10"/>
        <v>696.70801406644091</v>
      </c>
      <c r="N49" s="34">
        <f t="shared" si="10"/>
        <v>289.53329316744112</v>
      </c>
      <c r="O49" s="34">
        <f t="shared" si="10"/>
        <v>249.44453300256569</v>
      </c>
      <c r="P49" s="34">
        <f t="shared" si="10"/>
        <v>262.98052597236449</v>
      </c>
      <c r="Q49" s="34">
        <f t="shared" si="10"/>
        <v>258.19556958793692</v>
      </c>
      <c r="R49" s="34">
        <f t="shared" si="10"/>
        <v>280.25972458181212</v>
      </c>
      <c r="S49" s="34">
        <f t="shared" si="10"/>
        <v>270.30886310982078</v>
      </c>
      <c r="T49" s="34">
        <f t="shared" si="10"/>
        <v>241.63676088641463</v>
      </c>
      <c r="U49" s="34">
        <f t="shared" si="10"/>
        <v>255.00430324428947</v>
      </c>
      <c r="V49" s="34">
        <f t="shared" si="10"/>
        <v>244.69561063179825</v>
      </c>
      <c r="W49" s="34">
        <f t="shared" si="10"/>
        <v>217.90884580376257</v>
      </c>
      <c r="X49" s="34">
        <f t="shared" si="10"/>
        <v>211.20377640816471</v>
      </c>
      <c r="Y49" s="34">
        <f t="shared" si="10"/>
        <v>223.75208825165674</v>
      </c>
      <c r="Z49" s="34">
        <f t="shared" si="10"/>
        <v>213.36362437455074</v>
      </c>
      <c r="AA49" s="34">
        <f t="shared" si="10"/>
        <v>227.97977650796315</v>
      </c>
      <c r="AB49" s="34">
        <f t="shared" si="10"/>
        <v>235.35576831049499</v>
      </c>
      <c r="AC49" s="34">
        <f t="shared" si="10"/>
        <v>229.29007875557349</v>
      </c>
      <c r="AD49" s="34">
        <f t="shared" si="10"/>
        <v>228.73278027506379</v>
      </c>
    </row>
    <row r="50" spans="1:30" s="12" customFormat="1" ht="16.5" customHeight="1" x14ac:dyDescent="0.3">
      <c r="A50" s="58" t="s">
        <v>2</v>
      </c>
      <c r="B50" s="10">
        <f>B20/B28*100</f>
        <v>1434.0744168718802</v>
      </c>
      <c r="C50" s="10">
        <f t="shared" ref="C50:AD55" si="11">C20/C28*100</f>
        <v>1327.3391717437248</v>
      </c>
      <c r="D50" s="10">
        <f t="shared" si="11"/>
        <v>1103.7312282042035</v>
      </c>
      <c r="E50" s="10">
        <f t="shared" si="11"/>
        <v>994.19216624341334</v>
      </c>
      <c r="F50" s="10">
        <f t="shared" si="11"/>
        <v>1076.9408393687152</v>
      </c>
      <c r="G50" s="10">
        <f t="shared" si="11"/>
        <v>942.56771702436095</v>
      </c>
      <c r="H50" s="10">
        <f t="shared" si="11"/>
        <v>906.2701085540757</v>
      </c>
      <c r="I50" s="10">
        <f t="shared" si="11"/>
        <v>889.85493021203581</v>
      </c>
      <c r="J50" s="10">
        <f t="shared" si="11"/>
        <v>883.2616200144347</v>
      </c>
      <c r="K50" s="10">
        <f t="shared" si="11"/>
        <v>834.16364559797489</v>
      </c>
      <c r="L50" s="10">
        <f t="shared" si="11"/>
        <v>840.34964731456648</v>
      </c>
      <c r="M50" s="10">
        <f t="shared" si="11"/>
        <v>796.09809525112848</v>
      </c>
      <c r="N50" s="33">
        <f t="shared" si="11"/>
        <v>264.30501886705497</v>
      </c>
      <c r="O50" s="33">
        <f t="shared" si="11"/>
        <v>228.97948250878625</v>
      </c>
      <c r="P50" s="33">
        <f t="shared" si="11"/>
        <v>243.55988095786026</v>
      </c>
      <c r="Q50" s="33">
        <f t="shared" si="11"/>
        <v>241.16415820035974</v>
      </c>
      <c r="R50" s="33">
        <f t="shared" si="11"/>
        <v>266.52855431375298</v>
      </c>
      <c r="S50" s="33">
        <f t="shared" si="11"/>
        <v>256.55534377373937</v>
      </c>
      <c r="T50" s="33">
        <f t="shared" si="11"/>
        <v>208.28087654523864</v>
      </c>
      <c r="U50" s="33">
        <f t="shared" si="11"/>
        <v>228.75169843422674</v>
      </c>
      <c r="V50" s="33">
        <f t="shared" si="11"/>
        <v>219.62136326546928</v>
      </c>
      <c r="W50" s="33">
        <f t="shared" si="11"/>
        <v>184.43928268706907</v>
      </c>
      <c r="X50" s="33">
        <f t="shared" si="11"/>
        <v>181.20471494645903</v>
      </c>
      <c r="Y50" s="33">
        <f t="shared" si="11"/>
        <v>193.53426891602484</v>
      </c>
      <c r="Z50" s="33">
        <f t="shared" si="11"/>
        <v>202.61197832235229</v>
      </c>
      <c r="AA50" s="33">
        <f t="shared" si="11"/>
        <v>220.69897528001343</v>
      </c>
      <c r="AB50" s="33">
        <f t="shared" si="11"/>
        <v>229.10989788458579</v>
      </c>
      <c r="AC50" s="33">
        <f t="shared" si="11"/>
        <v>243.78022471953659</v>
      </c>
      <c r="AD50" s="33">
        <f t="shared" si="11"/>
        <v>241.08405746887206</v>
      </c>
    </row>
    <row r="51" spans="1:30" s="12" customFormat="1" ht="16.5" customHeight="1" x14ac:dyDescent="0.3">
      <c r="A51" s="58" t="s">
        <v>39</v>
      </c>
      <c r="B51" s="10">
        <f t="shared" ref="B51:Q55" si="12">B21/B29*100</f>
        <v>841.9536503998213</v>
      </c>
      <c r="C51" s="10">
        <f t="shared" si="12"/>
        <v>840.57895046815804</v>
      </c>
      <c r="D51" s="10">
        <f t="shared" si="12"/>
        <v>796.49358327259267</v>
      </c>
      <c r="E51" s="10">
        <f t="shared" si="12"/>
        <v>606.39570568496879</v>
      </c>
      <c r="F51" s="10">
        <f t="shared" si="12"/>
        <v>516.28522730936936</v>
      </c>
      <c r="G51" s="10">
        <f t="shared" si="12"/>
        <v>511.82804939330009</v>
      </c>
      <c r="H51" s="10">
        <f t="shared" si="12"/>
        <v>521.77595823893841</v>
      </c>
      <c r="I51" s="10">
        <f t="shared" si="12"/>
        <v>452.18987751332708</v>
      </c>
      <c r="J51" s="10">
        <f t="shared" si="12"/>
        <v>410.70652333744187</v>
      </c>
      <c r="K51" s="10">
        <f t="shared" si="12"/>
        <v>409.58381353599168</v>
      </c>
      <c r="L51" s="10">
        <f t="shared" si="12"/>
        <v>417.41538903827882</v>
      </c>
      <c r="M51" s="10">
        <f t="shared" si="12"/>
        <v>397.67880971003444</v>
      </c>
      <c r="N51" s="33">
        <f t="shared" si="12"/>
        <v>314.38415804321028</v>
      </c>
      <c r="O51" s="33">
        <f t="shared" si="12"/>
        <v>291.97442725692264</v>
      </c>
      <c r="P51" s="33">
        <f t="shared" si="12"/>
        <v>268.06471618378106</v>
      </c>
      <c r="Q51" s="33">
        <f t="shared" si="12"/>
        <v>295.37347357052687</v>
      </c>
      <c r="R51" s="33">
        <f t="shared" si="11"/>
        <v>278.45934378335005</v>
      </c>
      <c r="S51" s="33">
        <f t="shared" si="11"/>
        <v>282.81186685956487</v>
      </c>
      <c r="T51" s="33">
        <f t="shared" si="11"/>
        <v>223.99465730867948</v>
      </c>
      <c r="U51" s="33">
        <f t="shared" si="11"/>
        <v>216.42946428086884</v>
      </c>
      <c r="V51" s="33">
        <f t="shared" si="11"/>
        <v>190.82630850059826</v>
      </c>
      <c r="W51" s="33">
        <f t="shared" si="11"/>
        <v>193.38680285183418</v>
      </c>
      <c r="X51" s="33">
        <f t="shared" si="11"/>
        <v>182.13418616932827</v>
      </c>
      <c r="Y51" s="33">
        <f t="shared" si="11"/>
        <v>200.62237722535397</v>
      </c>
      <c r="Z51" s="33">
        <f t="shared" si="11"/>
        <v>204.40300926097677</v>
      </c>
      <c r="AA51" s="33">
        <f t="shared" si="11"/>
        <v>236.58523975460227</v>
      </c>
      <c r="AB51" s="33">
        <f t="shared" si="11"/>
        <v>240.72834682125008</v>
      </c>
      <c r="AC51" s="33">
        <f t="shared" si="11"/>
        <v>248.95953221382578</v>
      </c>
      <c r="AD51" s="33">
        <f t="shared" si="11"/>
        <v>227.88548285856649</v>
      </c>
    </row>
    <row r="52" spans="1:30" s="12" customFormat="1" ht="16.5" customHeight="1" x14ac:dyDescent="0.3">
      <c r="A52" s="58" t="s">
        <v>4</v>
      </c>
      <c r="B52" s="10">
        <f t="shared" si="12"/>
        <v>540.65277735305131</v>
      </c>
      <c r="C52" s="10">
        <f t="shared" si="11"/>
        <v>664.19149033849726</v>
      </c>
      <c r="D52" s="10">
        <f t="shared" si="11"/>
        <v>732.12299353468325</v>
      </c>
      <c r="E52" s="10">
        <f t="shared" si="11"/>
        <v>769.36994927719718</v>
      </c>
      <c r="F52" s="10">
        <f t="shared" si="11"/>
        <v>738.49006780373793</v>
      </c>
      <c r="G52" s="10">
        <f t="shared" si="11"/>
        <v>704.54672622956264</v>
      </c>
      <c r="H52" s="10">
        <f t="shared" si="11"/>
        <v>637.39811249357308</v>
      </c>
      <c r="I52" s="10">
        <f t="shared" si="11"/>
        <v>623.63791470877368</v>
      </c>
      <c r="J52" s="10">
        <f t="shared" si="11"/>
        <v>564.85300542422249</v>
      </c>
      <c r="K52" s="10">
        <f t="shared" si="11"/>
        <v>483.70192615215285</v>
      </c>
      <c r="L52" s="10">
        <f t="shared" si="11"/>
        <v>485.60385450016054</v>
      </c>
      <c r="M52" s="10">
        <f t="shared" si="11"/>
        <v>454.71737220597277</v>
      </c>
      <c r="N52" s="33">
        <f t="shared" si="11"/>
        <v>258.48141081759405</v>
      </c>
      <c r="O52" s="33">
        <f t="shared" si="11"/>
        <v>206.12282331895213</v>
      </c>
      <c r="P52" s="33">
        <f t="shared" si="11"/>
        <v>229.53265835999014</v>
      </c>
      <c r="Q52" s="33">
        <f t="shared" si="11"/>
        <v>203.23334682719519</v>
      </c>
      <c r="R52" s="33">
        <f t="shared" si="11"/>
        <v>216.32943089691139</v>
      </c>
      <c r="S52" s="33">
        <f t="shared" si="11"/>
        <v>203.13059836177106</v>
      </c>
      <c r="T52" s="33">
        <f t="shared" si="11"/>
        <v>253.97452887515581</v>
      </c>
      <c r="U52" s="33">
        <f t="shared" si="11"/>
        <v>256.72774546959295</v>
      </c>
      <c r="V52" s="33">
        <f t="shared" si="11"/>
        <v>252.97148228279192</v>
      </c>
      <c r="W52" s="33">
        <f t="shared" si="11"/>
        <v>235.09143032724916</v>
      </c>
      <c r="X52" s="33">
        <f t="shared" si="11"/>
        <v>227.79019512496649</v>
      </c>
      <c r="Y52" s="33">
        <f t="shared" si="11"/>
        <v>235.72961738678023</v>
      </c>
      <c r="Z52" s="33">
        <f t="shared" si="11"/>
        <v>192.63631857199118</v>
      </c>
      <c r="AA52" s="33">
        <f t="shared" si="11"/>
        <v>196.71018255855793</v>
      </c>
      <c r="AB52" s="33">
        <f t="shared" si="11"/>
        <v>197.46441272561844</v>
      </c>
      <c r="AC52" s="33">
        <f t="shared" si="11"/>
        <v>167.34949517622815</v>
      </c>
      <c r="AD52" s="33">
        <f t="shared" si="11"/>
        <v>171.16326958082203</v>
      </c>
    </row>
    <row r="53" spans="1:30" s="12" customFormat="1" ht="16.5" customHeight="1" x14ac:dyDescent="0.3">
      <c r="A53" s="9" t="s">
        <v>51</v>
      </c>
      <c r="B53" s="10">
        <f t="shared" si="12"/>
        <v>21439.834185117819</v>
      </c>
      <c r="C53" s="10">
        <f t="shared" si="11"/>
        <v>9332.9385573021736</v>
      </c>
      <c r="D53" s="10">
        <f t="shared" si="11"/>
        <v>8599.8960751345003</v>
      </c>
      <c r="E53" s="10">
        <f t="shared" si="11"/>
        <v>6385.491299768104</v>
      </c>
      <c r="F53" s="10">
        <f t="shared" si="11"/>
        <v>6377.7509455826512</v>
      </c>
      <c r="G53" s="10">
        <f t="shared" si="11"/>
        <v>6631.660394763011</v>
      </c>
      <c r="H53" s="10">
        <f t="shared" si="11"/>
        <v>7643.9846305901538</v>
      </c>
      <c r="I53" s="10">
        <f t="shared" si="11"/>
        <v>3029.610315227203</v>
      </c>
      <c r="J53" s="10">
        <f t="shared" si="11"/>
        <v>5532.0627893204273</v>
      </c>
      <c r="K53" s="10">
        <f t="shared" si="11"/>
        <v>6854.4382879099658</v>
      </c>
      <c r="L53" s="10">
        <f t="shared" si="11"/>
        <v>7665.9095812725309</v>
      </c>
      <c r="M53" s="10">
        <f t="shared" si="11"/>
        <v>6402.3903449122981</v>
      </c>
      <c r="N53" s="33">
        <f t="shared" si="11"/>
        <v>2823.9569340354096</v>
      </c>
      <c r="O53" s="33">
        <f t="shared" si="11"/>
        <v>2664.3768595384904</v>
      </c>
      <c r="P53" s="33">
        <f t="shared" si="11"/>
        <v>2478.0822838006329</v>
      </c>
      <c r="Q53" s="33">
        <f t="shared" si="11"/>
        <v>2785.588345246189</v>
      </c>
      <c r="R53" s="33">
        <f t="shared" si="11"/>
        <v>3201.2159999086534</v>
      </c>
      <c r="S53" s="33">
        <f t="shared" si="11"/>
        <v>3454.8765802776406</v>
      </c>
      <c r="T53" s="33">
        <f t="shared" si="11"/>
        <v>1804.9018370006131</v>
      </c>
      <c r="U53" s="33">
        <f t="shared" si="11"/>
        <v>1712.6428090599684</v>
      </c>
      <c r="V53" s="33">
        <f t="shared" si="11"/>
        <v>1467.4757973200476</v>
      </c>
      <c r="W53" s="33">
        <f t="shared" si="11"/>
        <v>1317.0033604515581</v>
      </c>
      <c r="X53" s="33">
        <f t="shared" si="11"/>
        <v>1203.0581624274523</v>
      </c>
      <c r="Y53" s="33">
        <f t="shared" si="11"/>
        <v>1298.0783762440913</v>
      </c>
      <c r="Z53" s="33">
        <f t="shared" si="11"/>
        <v>1411.766761193888</v>
      </c>
      <c r="AA53" s="33">
        <f t="shared" si="11"/>
        <v>1600.0909232807523</v>
      </c>
      <c r="AB53" s="33">
        <f t="shared" si="11"/>
        <v>1808.8112517272684</v>
      </c>
      <c r="AC53" s="33">
        <f t="shared" si="11"/>
        <v>1619.7283509733584</v>
      </c>
      <c r="AD53" s="33">
        <f t="shared" si="11"/>
        <v>1631.6600515330147</v>
      </c>
    </row>
    <row r="54" spans="1:30" s="12" customFormat="1" ht="16.5" customHeight="1" x14ac:dyDescent="0.3">
      <c r="A54" s="9" t="s">
        <v>7</v>
      </c>
      <c r="B54" s="10">
        <f t="shared" si="12"/>
        <v>4146.5366299615907</v>
      </c>
      <c r="C54" s="10">
        <f t="shared" si="11"/>
        <v>3570.0844131404915</v>
      </c>
      <c r="D54" s="10">
        <f t="shared" si="11"/>
        <v>1228.8031457360532</v>
      </c>
      <c r="E54" s="10">
        <f t="shared" si="11"/>
        <v>2866.7795688173987</v>
      </c>
      <c r="F54" s="10">
        <f t="shared" si="11"/>
        <v>858.38855816473881</v>
      </c>
      <c r="G54" s="10">
        <f t="shared" si="11"/>
        <v>1245.0886084481838</v>
      </c>
      <c r="H54" s="10">
        <f t="shared" si="11"/>
        <v>1365.7652502201443</v>
      </c>
      <c r="I54" s="10">
        <f t="shared" si="11"/>
        <v>2104.0619695604578</v>
      </c>
      <c r="J54" s="10">
        <f t="shared" si="11"/>
        <v>2237.7544941088809</v>
      </c>
      <c r="K54" s="10">
        <f t="shared" si="11"/>
        <v>1352.7131367383561</v>
      </c>
      <c r="L54" s="10">
        <f t="shared" si="11"/>
        <v>1611.4933315902344</v>
      </c>
      <c r="M54" s="10">
        <f t="shared" si="11"/>
        <v>2115.6096665748555</v>
      </c>
      <c r="N54" s="33">
        <f t="shared" si="11"/>
        <v>269.64194491264089</v>
      </c>
      <c r="O54" s="33">
        <f t="shared" si="11"/>
        <v>96.579194642440044</v>
      </c>
      <c r="P54" s="33">
        <f t="shared" si="11"/>
        <v>228.69340863893387</v>
      </c>
      <c r="Q54" s="33">
        <f t="shared" si="11"/>
        <v>719.95536276750852</v>
      </c>
      <c r="R54" s="33">
        <f t="shared" si="11"/>
        <v>181.15808981034706</v>
      </c>
      <c r="S54" s="33">
        <f t="shared" si="11"/>
        <v>203.70315508288746</v>
      </c>
      <c r="T54" s="33">
        <f t="shared" si="11"/>
        <v>40.10532460347364</v>
      </c>
      <c r="U54" s="33">
        <f t="shared" si="11"/>
        <v>78.9513068446646</v>
      </c>
      <c r="V54" s="33">
        <f t="shared" si="11"/>
        <v>44.769198791231638</v>
      </c>
      <c r="W54" s="33">
        <f t="shared" si="11"/>
        <v>38.970856424440115</v>
      </c>
      <c r="X54" s="33">
        <f t="shared" si="11"/>
        <v>47.658779288212209</v>
      </c>
      <c r="Y54" s="33">
        <f t="shared" si="11"/>
        <v>71.525138225080582</v>
      </c>
      <c r="Z54" s="33">
        <f t="shared" si="11"/>
        <v>29.979451266480556</v>
      </c>
      <c r="AA54" s="33">
        <f t="shared" si="11"/>
        <v>70.642554623879889</v>
      </c>
      <c r="AB54" s="33">
        <f t="shared" si="11"/>
        <v>100.6773206576858</v>
      </c>
      <c r="AC54" s="33">
        <f t="shared" si="11"/>
        <v>64.102084084044009</v>
      </c>
      <c r="AD54" s="33">
        <f t="shared" si="11"/>
        <v>64.102084084044009</v>
      </c>
    </row>
    <row r="55" spans="1:30" s="12" customFormat="1" ht="16.5" customHeight="1" thickBot="1" x14ac:dyDescent="0.35">
      <c r="A55" s="20" t="s">
        <v>40</v>
      </c>
      <c r="B55" s="10">
        <f t="shared" si="12"/>
        <v>51.002652647964219</v>
      </c>
      <c r="C55" s="10">
        <f t="shared" si="11"/>
        <v>28.293929792008495</v>
      </c>
      <c r="D55" s="10">
        <f t="shared" si="11"/>
        <v>145.47036205027385</v>
      </c>
      <c r="E55" s="10">
        <f t="shared" si="11"/>
        <v>193.64964712193054</v>
      </c>
      <c r="F55" s="10">
        <f t="shared" si="11"/>
        <v>159.97796143603259</v>
      </c>
      <c r="G55" s="10">
        <f t="shared" si="11"/>
        <v>154.34301964400782</v>
      </c>
      <c r="H55" s="10">
        <f t="shared" si="11"/>
        <v>396.24656236294823</v>
      </c>
      <c r="I55" s="10">
        <f t="shared" si="11"/>
        <v>322.74481213194355</v>
      </c>
      <c r="J55" s="10">
        <f t="shared" si="11"/>
        <v>259.75759096913771</v>
      </c>
      <c r="K55" s="10">
        <f t="shared" si="11"/>
        <v>370.80565500872228</v>
      </c>
      <c r="L55" s="10">
        <f t="shared" si="11"/>
        <v>270.73585847075969</v>
      </c>
      <c r="M55" s="10">
        <f t="shared" si="11"/>
        <v>463.78167838209248</v>
      </c>
      <c r="N55" s="33">
        <f t="shared" si="11"/>
        <v>236.24220413565604</v>
      </c>
      <c r="O55" s="33">
        <f t="shared" si="11"/>
        <v>319.68724125313906</v>
      </c>
      <c r="P55" s="33">
        <f t="shared" si="11"/>
        <v>206.96469714461648</v>
      </c>
      <c r="Q55" s="33">
        <f t="shared" si="11"/>
        <v>76.755949699062938</v>
      </c>
      <c r="R55" s="33">
        <f t="shared" si="11"/>
        <v>65.19121915565745</v>
      </c>
      <c r="S55" s="33">
        <f t="shared" si="11"/>
        <v>93.46216157685086</v>
      </c>
      <c r="T55" s="33">
        <f t="shared" si="11"/>
        <v>226.98543593347421</v>
      </c>
      <c r="U55" s="33">
        <f t="shared" si="11"/>
        <v>327.23554439027879</v>
      </c>
      <c r="V55" s="33">
        <f t="shared" si="11"/>
        <v>651.42985636534627</v>
      </c>
      <c r="W55" s="33">
        <f t="shared" si="11"/>
        <v>871.19001964713493</v>
      </c>
      <c r="X55" s="33">
        <f t="shared" si="11"/>
        <v>407.08607547711085</v>
      </c>
      <c r="Y55" s="33">
        <f t="shared" si="11"/>
        <v>442.54426998519551</v>
      </c>
      <c r="Z55" s="33">
        <f t="shared" si="11"/>
        <v>326.27538590109532</v>
      </c>
      <c r="AA55" s="36">
        <f t="shared" si="11"/>
        <v>516.66470764631686</v>
      </c>
      <c r="AB55" s="36">
        <f t="shared" si="11"/>
        <v>375.74160967953327</v>
      </c>
      <c r="AC55" s="36">
        <f t="shared" si="11"/>
        <v>360.73914042109783</v>
      </c>
      <c r="AD55" s="36">
        <f t="shared" si="11"/>
        <v>409.13097633124505</v>
      </c>
    </row>
    <row r="56" spans="1:30" s="25" customFormat="1" ht="12.75" customHeight="1" x14ac:dyDescent="0.2">
      <c r="A56" s="106" t="s">
        <v>57</v>
      </c>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9"/>
      <c r="AC56" s="54"/>
      <c r="AD56" s="54"/>
    </row>
    <row r="57" spans="1:30" s="25" customFormat="1" ht="12.75" customHeight="1" x14ac:dyDescent="0.2">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C57" s="54"/>
      <c r="AD57" s="54"/>
    </row>
    <row r="58" spans="1:30" s="25" customFormat="1" ht="12.75" customHeight="1" x14ac:dyDescent="0.2">
      <c r="A58" s="105" t="s">
        <v>60</v>
      </c>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C58" s="54"/>
      <c r="AD58" s="54"/>
    </row>
    <row r="59" spans="1:30" s="25" customFormat="1" ht="38.25" customHeight="1" x14ac:dyDescent="0.2">
      <c r="A59" s="102" t="s">
        <v>55</v>
      </c>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C59" s="54"/>
      <c r="AD59" s="54"/>
    </row>
    <row r="60" spans="1:30" s="25" customFormat="1" ht="12.75" customHeight="1" x14ac:dyDescent="0.2">
      <c r="A60" s="107" t="s">
        <v>56</v>
      </c>
      <c r="B60" s="107"/>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C60" s="54"/>
      <c r="AD60" s="54"/>
    </row>
    <row r="61" spans="1:30" s="25" customFormat="1" ht="12.75" customHeight="1" x14ac:dyDescent="0.2">
      <c r="A61" s="110" t="s">
        <v>53</v>
      </c>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C61" s="54"/>
      <c r="AD61" s="54"/>
    </row>
    <row r="62" spans="1:30" s="25" customFormat="1" ht="12.75" customHeight="1" x14ac:dyDescent="0.2">
      <c r="A62" s="110" t="s">
        <v>54</v>
      </c>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C62" s="54"/>
      <c r="AD62" s="54"/>
    </row>
    <row r="63" spans="1:30" s="25" customFormat="1" ht="12.75" customHeight="1" x14ac:dyDescent="0.2">
      <c r="A63" s="105" t="s">
        <v>41</v>
      </c>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C63" s="54"/>
      <c r="AD63" s="54"/>
    </row>
    <row r="64" spans="1:30" s="25" customFormat="1" ht="12.75" customHeight="1" x14ac:dyDescent="0.2">
      <c r="A64" s="105" t="s">
        <v>42</v>
      </c>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C64" s="54"/>
      <c r="AD64" s="54"/>
    </row>
    <row r="65" spans="1:30" s="25" customFormat="1" ht="12.75" customHeight="1" x14ac:dyDescent="0.2">
      <c r="A65" s="105" t="s">
        <v>44</v>
      </c>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C65" s="54"/>
      <c r="AD65" s="54"/>
    </row>
    <row r="66" spans="1:30" s="25" customFormat="1" ht="12.75" customHeight="1" x14ac:dyDescent="0.2">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C66" s="54"/>
      <c r="AD66" s="54"/>
    </row>
    <row r="67" spans="1:30" s="25" customFormat="1" ht="12.75" customHeight="1" x14ac:dyDescent="0.2">
      <c r="A67" s="108" t="s">
        <v>21</v>
      </c>
      <c r="B67" s="10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8"/>
      <c r="AC67" s="54"/>
      <c r="AD67" s="54"/>
    </row>
    <row r="68" spans="1:30" s="25" customFormat="1" ht="25.5" customHeight="1" x14ac:dyDescent="0.2">
      <c r="A68" s="100" t="s">
        <v>35</v>
      </c>
      <c r="B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C68" s="54"/>
      <c r="AD68" s="54"/>
    </row>
    <row r="69" spans="1:30" s="25" customFormat="1" ht="25.5" customHeight="1" x14ac:dyDescent="0.2">
      <c r="A69" s="100" t="s">
        <v>50</v>
      </c>
      <c r="B69" s="10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C69" s="54"/>
      <c r="AD69" s="54"/>
    </row>
    <row r="70" spans="1:30" s="25" customFormat="1" ht="12.75" customHeight="1" x14ac:dyDescent="0.2">
      <c r="A70" s="100" t="s">
        <v>22</v>
      </c>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C70" s="54"/>
      <c r="AD70" s="54"/>
    </row>
    <row r="71" spans="1:30" s="25" customFormat="1" ht="12.75" customHeight="1" x14ac:dyDescent="0.2">
      <c r="A71" s="100" t="s">
        <v>30</v>
      </c>
      <c r="B71" s="10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C71" s="54"/>
      <c r="AD71" s="54"/>
    </row>
    <row r="72" spans="1:30" s="25" customFormat="1" ht="12.75" customHeight="1" x14ac:dyDescent="0.2">
      <c r="A72" s="111" t="s">
        <v>59</v>
      </c>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C72" s="54"/>
      <c r="AD72" s="54"/>
    </row>
    <row r="73" spans="1:30" s="25" customFormat="1" ht="12.75" customHeight="1" x14ac:dyDescent="0.2">
      <c r="A73" s="100"/>
      <c r="B73" s="100"/>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C73" s="54"/>
      <c r="AD73" s="54"/>
    </row>
    <row r="74" spans="1:30" s="25" customFormat="1" ht="12.75" customHeight="1" x14ac:dyDescent="0.2">
      <c r="A74" s="103" t="s">
        <v>23</v>
      </c>
      <c r="B74" s="103"/>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C74" s="54"/>
      <c r="AD74" s="54"/>
    </row>
    <row r="75" spans="1:30" s="25" customFormat="1" ht="12.75" customHeight="1" x14ac:dyDescent="0.2">
      <c r="A75" s="100" t="s">
        <v>24</v>
      </c>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C75" s="54"/>
      <c r="AD75" s="54"/>
    </row>
    <row r="76" spans="1:30" s="25" customFormat="1" ht="12.75" customHeight="1" x14ac:dyDescent="0.2">
      <c r="A76" s="112" t="s">
        <v>58</v>
      </c>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C76" s="54"/>
      <c r="AD76" s="54"/>
    </row>
    <row r="77" spans="1:30" s="25" customFormat="1" ht="12.75" customHeight="1" x14ac:dyDescent="0.2">
      <c r="AC77" s="54"/>
      <c r="AD77" s="54"/>
    </row>
    <row r="78" spans="1:30" s="25" customFormat="1" ht="12.75" customHeight="1" x14ac:dyDescent="0.2">
      <c r="AC78" s="54"/>
      <c r="AD78" s="54"/>
    </row>
    <row r="79" spans="1:30" s="69" customFormat="1" ht="12.75" x14ac:dyDescent="0.2">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C79" s="55"/>
      <c r="AD79" s="55"/>
    </row>
    <row r="80" spans="1:30" x14ac:dyDescent="0.2">
      <c r="A80" s="69"/>
      <c r="B80" s="69"/>
      <c r="C80" s="69"/>
      <c r="D80" s="69"/>
      <c r="E80" s="69"/>
      <c r="F80" s="69"/>
      <c r="G80" s="69"/>
      <c r="H80" s="69"/>
      <c r="I80" s="69"/>
      <c r="J80" s="69"/>
      <c r="K80" s="69"/>
      <c r="L80" s="69"/>
      <c r="M80" s="27"/>
      <c r="N80" s="27"/>
      <c r="O80" s="69"/>
      <c r="P80" s="69"/>
      <c r="Q80" s="28"/>
      <c r="R80" s="28"/>
      <c r="S80" s="28"/>
      <c r="T80" s="28"/>
      <c r="U80" s="28"/>
      <c r="V80" s="69"/>
      <c r="W80" s="69"/>
      <c r="X80" s="69"/>
      <c r="Y80" s="69"/>
      <c r="Z80" s="69"/>
      <c r="AA80" s="69"/>
    </row>
    <row r="81" spans="13:21" ht="12.75" x14ac:dyDescent="0.2">
      <c r="M81" s="68"/>
      <c r="N81" s="68"/>
      <c r="Q81" s="68"/>
      <c r="R81" s="68"/>
      <c r="S81" s="68"/>
      <c r="T81" s="68"/>
      <c r="U81" s="68"/>
    </row>
    <row r="82" spans="13:21" ht="12.75" x14ac:dyDescent="0.2">
      <c r="M82" s="68"/>
      <c r="N82" s="68"/>
      <c r="Q82" s="68"/>
      <c r="R82" s="68"/>
      <c r="S82" s="68"/>
      <c r="T82" s="68"/>
      <c r="U82" s="68"/>
    </row>
    <row r="83" spans="13:21" ht="12.75" x14ac:dyDescent="0.2">
      <c r="M83" s="68"/>
      <c r="N83" s="68"/>
      <c r="Q83" s="68"/>
      <c r="R83" s="68"/>
      <c r="S83" s="68"/>
      <c r="T83" s="68"/>
      <c r="U83" s="68"/>
    </row>
  </sheetData>
  <mergeCells count="22">
    <mergeCell ref="A72:AA72"/>
    <mergeCell ref="A73:AA73"/>
    <mergeCell ref="A74:AA74"/>
    <mergeCell ref="A75:AA75"/>
    <mergeCell ref="A76:AA76"/>
    <mergeCell ref="A71:AA71"/>
    <mergeCell ref="A60:AA60"/>
    <mergeCell ref="A61:AA61"/>
    <mergeCell ref="A62:AA62"/>
    <mergeCell ref="A63:AA63"/>
    <mergeCell ref="A64:AA64"/>
    <mergeCell ref="A65:AA65"/>
    <mergeCell ref="A66:AA66"/>
    <mergeCell ref="A67:AA67"/>
    <mergeCell ref="A68:AA68"/>
    <mergeCell ref="A69:AA69"/>
    <mergeCell ref="A70:AA70"/>
    <mergeCell ref="A1:AD1"/>
    <mergeCell ref="A56:AA56"/>
    <mergeCell ref="A57:AA57"/>
    <mergeCell ref="A58:AA58"/>
    <mergeCell ref="A59:AA5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90"/>
  <sheetViews>
    <sheetView zoomScaleNormal="100" workbookViewId="0">
      <selection activeCell="J16" sqref="J16"/>
    </sheetView>
  </sheetViews>
  <sheetFormatPr defaultColWidth="9.140625" defaultRowHeight="16.5" x14ac:dyDescent="0.3"/>
  <cols>
    <col min="1" max="1" width="24.5703125" style="1" customWidth="1"/>
    <col min="2" max="12" width="6.42578125" style="1" customWidth="1"/>
    <col min="13" max="14" width="6.42578125" style="12" customWidth="1"/>
    <col min="15" max="16" width="6.42578125" style="1" customWidth="1"/>
    <col min="17" max="21" width="6.42578125" style="26" customWidth="1"/>
    <col min="22" max="29" width="6.42578125" style="1" customWidth="1"/>
    <col min="30" max="30" width="7.7109375" style="1" customWidth="1"/>
    <col min="31" max="16384" width="9.140625" style="1"/>
  </cols>
  <sheetData>
    <row r="1" spans="1:30" ht="16.5" customHeight="1" thickBot="1" x14ac:dyDescent="0.3">
      <c r="A1" s="101" t="s">
        <v>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row>
    <row r="2" spans="1:30" s="39" customFormat="1" ht="16.5" customHeight="1" x14ac:dyDescent="0.3">
      <c r="A2" s="2"/>
      <c r="B2" s="3">
        <v>1990</v>
      </c>
      <c r="C2" s="3">
        <v>1991</v>
      </c>
      <c r="D2" s="3">
        <v>1992</v>
      </c>
      <c r="E2" s="3">
        <v>1993</v>
      </c>
      <c r="F2" s="3">
        <v>1994</v>
      </c>
      <c r="G2" s="3">
        <v>1995</v>
      </c>
      <c r="H2" s="3">
        <v>1996</v>
      </c>
      <c r="I2" s="3">
        <v>1997</v>
      </c>
      <c r="J2" s="3">
        <v>1998</v>
      </c>
      <c r="K2" s="3">
        <v>1999</v>
      </c>
      <c r="L2" s="4">
        <v>2000</v>
      </c>
      <c r="M2" s="4">
        <v>2001</v>
      </c>
      <c r="N2" s="4">
        <v>2002</v>
      </c>
      <c r="O2" s="3">
        <v>2003</v>
      </c>
      <c r="P2" s="3">
        <v>2004</v>
      </c>
      <c r="Q2" s="3">
        <v>2005</v>
      </c>
      <c r="R2" s="3">
        <v>2006</v>
      </c>
      <c r="S2" s="3">
        <v>2007</v>
      </c>
      <c r="T2" s="3">
        <v>2008</v>
      </c>
      <c r="U2" s="3">
        <v>2009</v>
      </c>
      <c r="V2" s="3">
        <v>2010</v>
      </c>
      <c r="W2" s="3">
        <v>2011</v>
      </c>
      <c r="X2" s="3">
        <v>2012</v>
      </c>
      <c r="Y2" s="50">
        <v>2013</v>
      </c>
      <c r="Z2" s="50">
        <v>2014</v>
      </c>
      <c r="AA2" s="50">
        <v>2015</v>
      </c>
      <c r="AB2" s="50">
        <v>2016</v>
      </c>
      <c r="AC2" s="48">
        <v>2017</v>
      </c>
      <c r="AD2" s="40">
        <v>2018</v>
      </c>
    </row>
    <row r="3" spans="1:30" s="12" customFormat="1" ht="16.5" customHeight="1" x14ac:dyDescent="0.3">
      <c r="A3" s="6" t="s">
        <v>1</v>
      </c>
      <c r="B3" s="7">
        <f>SUM(B4:B10)</f>
        <v>339</v>
      </c>
      <c r="C3" s="7">
        <f>SUM(C4:C10)</f>
        <v>300</v>
      </c>
      <c r="D3" s="7">
        <f>SUM(D4:D10)</f>
        <v>273</v>
      </c>
      <c r="E3" s="8">
        <f>+SUM(E4:E10)</f>
        <v>281</v>
      </c>
      <c r="F3" s="8">
        <f>+SUM(F4:F10)</f>
        <v>320</v>
      </c>
      <c r="G3" s="8">
        <f>+SUM(G4:G10)</f>
        <v>274</v>
      </c>
      <c r="H3" s="7">
        <f t="shared" ref="H3:M3" si="0">+SUM(H4:H10)</f>
        <v>264</v>
      </c>
      <c r="I3" s="7">
        <f t="shared" si="0"/>
        <v>275</v>
      </c>
      <c r="J3" s="7">
        <f t="shared" si="0"/>
        <v>286</v>
      </c>
      <c r="K3" s="7">
        <f t="shared" si="0"/>
        <v>299</v>
      </c>
      <c r="L3" s="7">
        <f t="shared" si="0"/>
        <v>295</v>
      </c>
      <c r="M3" s="7">
        <f t="shared" si="0"/>
        <v>267</v>
      </c>
      <c r="N3" s="7">
        <f t="shared" ref="N3:AD3" si="1">SUM(N4:N10)</f>
        <v>289</v>
      </c>
      <c r="O3" s="7">
        <f t="shared" si="1"/>
        <v>259</v>
      </c>
      <c r="P3" s="7">
        <f t="shared" si="1"/>
        <v>263</v>
      </c>
      <c r="Q3" s="7">
        <f t="shared" si="1"/>
        <v>249</v>
      </c>
      <c r="R3" s="7">
        <f t="shared" si="1"/>
        <v>246</v>
      </c>
      <c r="S3" s="7">
        <f t="shared" si="1"/>
        <v>307</v>
      </c>
      <c r="T3" s="7">
        <f t="shared" si="1"/>
        <v>264</v>
      </c>
      <c r="U3" s="7">
        <f t="shared" si="1"/>
        <v>290</v>
      </c>
      <c r="V3" s="7">
        <f t="shared" si="1"/>
        <v>313</v>
      </c>
      <c r="W3" s="7">
        <f t="shared" si="1"/>
        <v>323</v>
      </c>
      <c r="X3" s="7">
        <f t="shared" si="1"/>
        <v>373</v>
      </c>
      <c r="Y3" s="30">
        <f t="shared" si="1"/>
        <v>348</v>
      </c>
      <c r="Z3" s="30">
        <f t="shared" si="1"/>
        <v>315</v>
      </c>
      <c r="AA3" s="30">
        <f t="shared" si="1"/>
        <v>340</v>
      </c>
      <c r="AB3" s="30">
        <f t="shared" si="1"/>
        <v>341</v>
      </c>
      <c r="AC3" s="49">
        <f t="shared" si="1"/>
        <v>334</v>
      </c>
      <c r="AD3" s="34">
        <f t="shared" si="1"/>
        <v>347</v>
      </c>
    </row>
    <row r="4" spans="1:30" s="12" customFormat="1" ht="16.5" customHeight="1" x14ac:dyDescent="0.3">
      <c r="A4" s="9" t="s">
        <v>2</v>
      </c>
      <c r="B4" s="10">
        <v>110</v>
      </c>
      <c r="C4" s="10">
        <v>88</v>
      </c>
      <c r="D4" s="10">
        <v>99</v>
      </c>
      <c r="E4" s="10">
        <f>47+30+6</f>
        <v>83</v>
      </c>
      <c r="F4" s="10">
        <f>45+50+13</f>
        <v>108</v>
      </c>
      <c r="G4" s="10">
        <v>82</v>
      </c>
      <c r="H4" s="10">
        <f>12+5+4+10+30+32+8</f>
        <v>101</v>
      </c>
      <c r="I4" s="10">
        <v>109</v>
      </c>
      <c r="J4" s="10">
        <v>109</v>
      </c>
      <c r="K4" s="10">
        <f>52+26+24</f>
        <v>102</v>
      </c>
      <c r="L4" s="10">
        <f>54+25+11</f>
        <v>90</v>
      </c>
      <c r="M4" s="10">
        <v>95</v>
      </c>
      <c r="N4" s="10">
        <v>80</v>
      </c>
      <c r="O4" s="10">
        <v>109</v>
      </c>
      <c r="P4" s="10">
        <v>82</v>
      </c>
      <c r="Q4" s="10">
        <v>75</v>
      </c>
      <c r="R4" s="10">
        <v>108</v>
      </c>
      <c r="S4" s="10">
        <v>105</v>
      </c>
      <c r="T4" s="10">
        <v>81</v>
      </c>
      <c r="U4" s="10">
        <v>78</v>
      </c>
      <c r="V4" s="10">
        <v>84</v>
      </c>
      <c r="W4" s="37">
        <v>92</v>
      </c>
      <c r="X4" s="37">
        <v>97</v>
      </c>
      <c r="Y4" s="10">
        <v>103</v>
      </c>
      <c r="Z4" s="10">
        <v>86</v>
      </c>
      <c r="AA4" s="10">
        <v>92</v>
      </c>
      <c r="AB4" s="10">
        <v>95</v>
      </c>
      <c r="AC4" s="33">
        <v>85</v>
      </c>
      <c r="AD4" s="33">
        <v>73</v>
      </c>
    </row>
    <row r="5" spans="1:30" s="12" customFormat="1" ht="16.5" customHeight="1" x14ac:dyDescent="0.3">
      <c r="A5" s="9" t="s">
        <v>3</v>
      </c>
      <c r="B5" s="10">
        <v>7</v>
      </c>
      <c r="C5" s="10">
        <v>13</v>
      </c>
      <c r="D5" s="10">
        <v>9</v>
      </c>
      <c r="E5" s="10">
        <v>15</v>
      </c>
      <c r="F5" s="10">
        <v>13</v>
      </c>
      <c r="G5" s="10">
        <v>15</v>
      </c>
      <c r="H5" s="10">
        <v>6</v>
      </c>
      <c r="I5" s="10">
        <v>3</v>
      </c>
      <c r="J5" s="10">
        <v>23</v>
      </c>
      <c r="K5" s="10">
        <v>17</v>
      </c>
      <c r="L5" s="10">
        <v>30</v>
      </c>
      <c r="M5" s="10">
        <v>21</v>
      </c>
      <c r="N5" s="10">
        <v>13</v>
      </c>
      <c r="O5" s="10">
        <v>15</v>
      </c>
      <c r="P5" s="10">
        <v>21</v>
      </c>
      <c r="Q5" s="10">
        <v>19</v>
      </c>
      <c r="R5" s="10">
        <v>17</v>
      </c>
      <c r="S5" s="10">
        <v>33</v>
      </c>
      <c r="T5" s="10">
        <v>16</v>
      </c>
      <c r="U5" s="10">
        <v>34</v>
      </c>
      <c r="V5" s="10">
        <v>24</v>
      </c>
      <c r="W5" s="37">
        <v>36</v>
      </c>
      <c r="X5" s="37">
        <v>45</v>
      </c>
      <c r="Y5" s="10">
        <v>35</v>
      </c>
      <c r="Z5" s="10">
        <v>39</v>
      </c>
      <c r="AA5" s="10">
        <v>46</v>
      </c>
      <c r="AB5" s="10">
        <v>39</v>
      </c>
      <c r="AC5" s="33">
        <v>50</v>
      </c>
      <c r="AD5" s="33">
        <v>39</v>
      </c>
    </row>
    <row r="6" spans="1:30" s="12" customFormat="1" ht="16.5" customHeight="1" x14ac:dyDescent="0.3">
      <c r="A6" s="9" t="s">
        <v>4</v>
      </c>
      <c r="B6" s="10">
        <v>117</v>
      </c>
      <c r="C6" s="10">
        <v>103</v>
      </c>
      <c r="D6" s="10">
        <v>91</v>
      </c>
      <c r="E6" s="10">
        <v>83</v>
      </c>
      <c r="F6" s="10">
        <v>85</v>
      </c>
      <c r="G6" s="10">
        <v>79</v>
      </c>
      <c r="H6" s="10">
        <v>74</v>
      </c>
      <c r="I6" s="10">
        <v>77</v>
      </c>
      <c r="J6" s="10">
        <v>54</v>
      </c>
      <c r="K6" s="10">
        <v>84</v>
      </c>
      <c r="L6" s="10">
        <v>80</v>
      </c>
      <c r="M6" s="10">
        <v>59</v>
      </c>
      <c r="N6" s="10">
        <v>73</v>
      </c>
      <c r="O6" s="10">
        <v>47</v>
      </c>
      <c r="P6" s="10">
        <v>60</v>
      </c>
      <c r="Q6" s="10">
        <v>35</v>
      </c>
      <c r="R6" s="10">
        <v>23</v>
      </c>
      <c r="S6" s="10">
        <v>32</v>
      </c>
      <c r="T6" s="10">
        <v>67</v>
      </c>
      <c r="U6" s="10">
        <v>100</v>
      </c>
      <c r="V6" s="10">
        <v>96</v>
      </c>
      <c r="W6" s="37">
        <v>96</v>
      </c>
      <c r="X6" s="37">
        <v>102</v>
      </c>
      <c r="Y6" s="10">
        <v>111</v>
      </c>
      <c r="Z6" s="10">
        <v>93</v>
      </c>
      <c r="AA6" s="10">
        <v>97</v>
      </c>
      <c r="AB6" s="10">
        <v>104</v>
      </c>
      <c r="AC6" s="33">
        <v>90</v>
      </c>
      <c r="AD6" s="33">
        <v>121</v>
      </c>
    </row>
    <row r="7" spans="1:30" s="12" customFormat="1" ht="16.5" customHeight="1" x14ac:dyDescent="0.3">
      <c r="A7" s="9" t="s">
        <v>5</v>
      </c>
      <c r="B7" s="10">
        <v>104</v>
      </c>
      <c r="C7" s="10">
        <v>93</v>
      </c>
      <c r="D7" s="10">
        <v>74</v>
      </c>
      <c r="E7" s="10">
        <v>98</v>
      </c>
      <c r="F7" s="10">
        <v>112</v>
      </c>
      <c r="G7" s="10">
        <v>92</v>
      </c>
      <c r="H7" s="10">
        <v>72</v>
      </c>
      <c r="I7" s="10">
        <v>79</v>
      </c>
      <c r="J7" s="10">
        <v>94</v>
      </c>
      <c r="K7" s="10">
        <v>95</v>
      </c>
      <c r="L7" s="10">
        <v>87</v>
      </c>
      <c r="M7" s="10">
        <v>87</v>
      </c>
      <c r="N7" s="10">
        <v>116</v>
      </c>
      <c r="O7" s="10">
        <v>77</v>
      </c>
      <c r="P7" s="10">
        <v>86</v>
      </c>
      <c r="Q7" s="10">
        <v>105</v>
      </c>
      <c r="R7" s="10">
        <v>85</v>
      </c>
      <c r="S7" s="10">
        <v>124</v>
      </c>
      <c r="T7" s="10">
        <v>93</v>
      </c>
      <c r="U7" s="10">
        <v>66</v>
      </c>
      <c r="V7" s="10">
        <v>97</v>
      </c>
      <c r="W7" s="37">
        <v>97</v>
      </c>
      <c r="X7" s="37">
        <v>112</v>
      </c>
      <c r="Y7" s="10">
        <v>86</v>
      </c>
      <c r="Z7" s="10">
        <v>86</v>
      </c>
      <c r="AA7" s="10">
        <v>99</v>
      </c>
      <c r="AB7" s="10">
        <v>97</v>
      </c>
      <c r="AC7" s="33">
        <v>101</v>
      </c>
      <c r="AD7" s="33">
        <v>111</v>
      </c>
    </row>
    <row r="8" spans="1:30" s="12" customFormat="1" ht="16.5" customHeight="1" x14ac:dyDescent="0.3">
      <c r="A8" s="9" t="s">
        <v>6</v>
      </c>
      <c r="B8" s="10">
        <v>0</v>
      </c>
      <c r="C8" s="10">
        <v>3</v>
      </c>
      <c r="D8" s="10">
        <v>0</v>
      </c>
      <c r="E8" s="10">
        <v>2</v>
      </c>
      <c r="F8" s="10">
        <v>2</v>
      </c>
      <c r="G8" s="10">
        <v>6</v>
      </c>
      <c r="H8" s="10">
        <v>11</v>
      </c>
      <c r="I8" s="10">
        <v>7</v>
      </c>
      <c r="J8" s="10">
        <v>4</v>
      </c>
      <c r="K8" s="10">
        <v>1</v>
      </c>
      <c r="L8" s="10">
        <v>8</v>
      </c>
      <c r="M8" s="10">
        <v>5</v>
      </c>
      <c r="N8" s="10">
        <v>6</v>
      </c>
      <c r="O8" s="10">
        <v>11</v>
      </c>
      <c r="P8" s="10">
        <v>6</v>
      </c>
      <c r="Q8" s="10">
        <v>12</v>
      </c>
      <c r="R8" s="10">
        <v>12</v>
      </c>
      <c r="S8" s="10">
        <v>11</v>
      </c>
      <c r="T8" s="10">
        <v>7</v>
      </c>
      <c r="U8" s="10">
        <v>7</v>
      </c>
      <c r="V8" s="10">
        <v>10</v>
      </c>
      <c r="W8" s="37">
        <v>2</v>
      </c>
      <c r="X8" s="37">
        <v>14</v>
      </c>
      <c r="Y8" s="10">
        <v>10</v>
      </c>
      <c r="Z8" s="10">
        <v>10</v>
      </c>
      <c r="AA8" s="10">
        <v>6</v>
      </c>
      <c r="AB8" s="10">
        <v>5</v>
      </c>
      <c r="AC8" s="33">
        <v>7</v>
      </c>
      <c r="AD8" s="33">
        <v>3</v>
      </c>
    </row>
    <row r="9" spans="1:30" s="12" customFormat="1" ht="16.5" customHeight="1" x14ac:dyDescent="0.3">
      <c r="A9" s="9" t="s">
        <v>7</v>
      </c>
      <c r="B9" s="10">
        <v>0</v>
      </c>
      <c r="C9" s="10">
        <v>0</v>
      </c>
      <c r="D9" s="10">
        <v>0</v>
      </c>
      <c r="E9" s="10">
        <v>0</v>
      </c>
      <c r="F9" s="10">
        <v>0</v>
      </c>
      <c r="G9" s="10">
        <v>0</v>
      </c>
      <c r="H9" s="10">
        <v>0</v>
      </c>
      <c r="I9" s="10">
        <v>0</v>
      </c>
      <c r="J9" s="10">
        <v>0</v>
      </c>
      <c r="K9" s="10">
        <v>0</v>
      </c>
      <c r="L9" s="10">
        <v>0</v>
      </c>
      <c r="M9" s="10">
        <v>0</v>
      </c>
      <c r="N9" s="10">
        <v>1</v>
      </c>
      <c r="O9" s="10">
        <v>0</v>
      </c>
      <c r="P9" s="10">
        <v>7</v>
      </c>
      <c r="Q9" s="10">
        <v>0</v>
      </c>
      <c r="R9" s="10">
        <v>1</v>
      </c>
      <c r="S9" s="10">
        <v>1</v>
      </c>
      <c r="T9" s="10">
        <v>0</v>
      </c>
      <c r="U9" s="10">
        <v>4</v>
      </c>
      <c r="V9" s="10">
        <v>1</v>
      </c>
      <c r="W9" s="37">
        <v>0</v>
      </c>
      <c r="X9" s="37">
        <v>2</v>
      </c>
      <c r="Y9" s="10">
        <v>2</v>
      </c>
      <c r="Z9" s="10">
        <v>0</v>
      </c>
      <c r="AA9" s="10">
        <v>0</v>
      </c>
      <c r="AB9" s="10">
        <v>0</v>
      </c>
      <c r="AC9" s="33">
        <v>0</v>
      </c>
      <c r="AD9" s="33">
        <v>0</v>
      </c>
    </row>
    <row r="10" spans="1:30" s="12" customFormat="1" ht="16.5" customHeight="1" x14ac:dyDescent="0.3">
      <c r="A10" s="9" t="s">
        <v>8</v>
      </c>
      <c r="B10" s="10">
        <v>1</v>
      </c>
      <c r="C10" s="10">
        <v>0</v>
      </c>
      <c r="D10" s="10">
        <v>0</v>
      </c>
      <c r="E10" s="10">
        <v>0</v>
      </c>
      <c r="F10" s="10">
        <v>0</v>
      </c>
      <c r="G10" s="10">
        <v>0</v>
      </c>
      <c r="H10" s="10">
        <v>0</v>
      </c>
      <c r="I10" s="10">
        <v>0</v>
      </c>
      <c r="J10" s="10">
        <v>2</v>
      </c>
      <c r="K10" s="10">
        <v>0</v>
      </c>
      <c r="L10" s="10">
        <v>0</v>
      </c>
      <c r="M10" s="10">
        <v>0</v>
      </c>
      <c r="N10" s="10">
        <v>0</v>
      </c>
      <c r="O10" s="10">
        <v>0</v>
      </c>
      <c r="P10" s="10">
        <v>1</v>
      </c>
      <c r="Q10" s="10">
        <v>3</v>
      </c>
      <c r="R10" s="10">
        <v>0</v>
      </c>
      <c r="S10" s="10">
        <v>1</v>
      </c>
      <c r="T10" s="10">
        <v>0</v>
      </c>
      <c r="U10" s="10">
        <v>1</v>
      </c>
      <c r="V10" s="10">
        <v>1</v>
      </c>
      <c r="W10" s="37">
        <v>0</v>
      </c>
      <c r="X10" s="37">
        <v>1</v>
      </c>
      <c r="Y10" s="10">
        <v>1</v>
      </c>
      <c r="Z10" s="10">
        <v>1</v>
      </c>
      <c r="AA10" s="10">
        <v>0</v>
      </c>
      <c r="AB10" s="10">
        <v>1</v>
      </c>
      <c r="AC10" s="33">
        <v>1</v>
      </c>
      <c r="AD10" s="33">
        <v>0</v>
      </c>
    </row>
    <row r="11" spans="1:30" s="51" customFormat="1" ht="16.5" customHeight="1" x14ac:dyDescent="0.3">
      <c r="A11" s="13" t="s">
        <v>9</v>
      </c>
      <c r="B11" s="7">
        <f>SUM(B12:B18)</f>
        <v>54556</v>
      </c>
      <c r="C11" s="7">
        <f>SUM(C12:C18)</f>
        <v>52125</v>
      </c>
      <c r="D11" s="7">
        <f>SUM(D12:D18)</f>
        <v>55089</v>
      </c>
      <c r="E11" s="7">
        <f t="shared" ref="E11:J11" si="2">+SUM(E12:E18)</f>
        <v>52668</v>
      </c>
      <c r="F11" s="7">
        <f t="shared" si="2"/>
        <v>58193</v>
      </c>
      <c r="G11" s="7">
        <f t="shared" si="2"/>
        <v>57196</v>
      </c>
      <c r="H11" s="7">
        <f t="shared" si="2"/>
        <v>55288</v>
      </c>
      <c r="I11" s="7">
        <f t="shared" si="2"/>
        <v>56132</v>
      </c>
      <c r="J11" s="7">
        <f t="shared" si="2"/>
        <v>55990</v>
      </c>
      <c r="K11" s="7">
        <f t="shared" ref="K11:X11" si="3">SUM(K12:K18)</f>
        <v>55325</v>
      </c>
      <c r="L11" s="7">
        <f t="shared" si="3"/>
        <v>56697</v>
      </c>
      <c r="M11" s="7">
        <f t="shared" si="3"/>
        <v>53945</v>
      </c>
      <c r="N11" s="7">
        <f t="shared" si="3"/>
        <v>20313</v>
      </c>
      <c r="O11" s="7">
        <f t="shared" si="3"/>
        <v>20175</v>
      </c>
      <c r="P11" s="7">
        <f t="shared" si="3"/>
        <v>20794</v>
      </c>
      <c r="Q11" s="7">
        <f t="shared" si="3"/>
        <v>19696</v>
      </c>
      <c r="R11" s="7">
        <f t="shared" si="3"/>
        <v>21433</v>
      </c>
      <c r="S11" s="7">
        <f t="shared" si="3"/>
        <v>23350</v>
      </c>
      <c r="T11" s="7">
        <f t="shared" si="3"/>
        <v>26260</v>
      </c>
      <c r="U11" s="7">
        <f t="shared" si="3"/>
        <v>27870</v>
      </c>
      <c r="V11" s="7">
        <f t="shared" si="3"/>
        <v>27037</v>
      </c>
      <c r="W11" s="7">
        <f t="shared" si="3"/>
        <v>22250</v>
      </c>
      <c r="X11" s="7">
        <f t="shared" si="3"/>
        <v>23099</v>
      </c>
      <c r="Y11" s="7">
        <f t="shared" ref="Y11:AD11" si="4">SUM(Y12:Y18)</f>
        <v>26190</v>
      </c>
      <c r="Z11" s="7">
        <f t="shared" si="4"/>
        <v>25338</v>
      </c>
      <c r="AA11" s="7">
        <f t="shared" si="4"/>
        <v>25801</v>
      </c>
      <c r="AB11" s="7">
        <f t="shared" si="4"/>
        <v>25692</v>
      </c>
      <c r="AC11" s="34">
        <f t="shared" si="4"/>
        <v>24043</v>
      </c>
      <c r="AD11" s="34">
        <f t="shared" si="4"/>
        <v>23202</v>
      </c>
    </row>
    <row r="12" spans="1:30" s="12" customFormat="1" ht="16.5" customHeight="1" x14ac:dyDescent="0.3">
      <c r="A12" s="9" t="s">
        <v>2</v>
      </c>
      <c r="B12" s="10">
        <v>40006</v>
      </c>
      <c r="C12" s="10">
        <v>38619</v>
      </c>
      <c r="D12" s="10">
        <v>40090</v>
      </c>
      <c r="E12" s="10">
        <v>38873</v>
      </c>
      <c r="F12" s="10">
        <v>42195</v>
      </c>
      <c r="G12" s="10">
        <f>25284+11756+4257</f>
        <v>41297</v>
      </c>
      <c r="H12" s="10">
        <f>16364+8896+3018+3670+1882+463+4077+1065+274</f>
        <v>39709</v>
      </c>
      <c r="I12" s="10">
        <f>25058+10882+3241</f>
        <v>39181</v>
      </c>
      <c r="J12" s="10">
        <f>26671+11255+3109</f>
        <v>41035</v>
      </c>
      <c r="K12" s="10">
        <f>26360+11527+3334</f>
        <v>41221</v>
      </c>
      <c r="L12" s="10">
        <f>29116+9004+2805</f>
        <v>40925</v>
      </c>
      <c r="M12" s="10">
        <v>38840</v>
      </c>
      <c r="N12" s="10">
        <v>12323</v>
      </c>
      <c r="O12" s="10">
        <v>12537</v>
      </c>
      <c r="P12" s="10">
        <v>12925</v>
      </c>
      <c r="Q12" s="10">
        <v>12385</v>
      </c>
      <c r="R12" s="10">
        <v>12852</v>
      </c>
      <c r="S12" s="10">
        <v>14126</v>
      </c>
      <c r="T12" s="10">
        <v>14266</v>
      </c>
      <c r="U12" s="10">
        <v>15470</v>
      </c>
      <c r="V12" s="10">
        <v>14901</v>
      </c>
      <c r="W12" s="37">
        <v>11361</v>
      </c>
      <c r="X12" s="37">
        <v>11872</v>
      </c>
      <c r="Y12" s="10">
        <v>13821</v>
      </c>
      <c r="Z12" s="10">
        <v>14189</v>
      </c>
      <c r="AA12" s="10">
        <v>14610</v>
      </c>
      <c r="AB12" s="10">
        <v>14514</v>
      </c>
      <c r="AC12" s="33">
        <v>13921</v>
      </c>
      <c r="AD12" s="33">
        <v>13630</v>
      </c>
    </row>
    <row r="13" spans="1:30" s="12" customFormat="1" ht="16.5" customHeight="1" x14ac:dyDescent="0.3">
      <c r="A13" s="9" t="s">
        <v>3</v>
      </c>
      <c r="B13" s="10">
        <v>1244</v>
      </c>
      <c r="C13" s="10">
        <v>1251</v>
      </c>
      <c r="D13" s="10">
        <v>1268</v>
      </c>
      <c r="E13" s="10">
        <v>982</v>
      </c>
      <c r="F13" s="10">
        <v>1181</v>
      </c>
      <c r="G13" s="10">
        <v>1319</v>
      </c>
      <c r="H13" s="10">
        <f>1294+197+113</f>
        <v>1604</v>
      </c>
      <c r="I13" s="10">
        <v>1087</v>
      </c>
      <c r="J13" s="10">
        <v>1076</v>
      </c>
      <c r="K13" s="10">
        <v>1271</v>
      </c>
      <c r="L13" s="10">
        <v>1338</v>
      </c>
      <c r="M13" s="10">
        <v>1201</v>
      </c>
      <c r="N13" s="10">
        <v>539</v>
      </c>
      <c r="O13" s="10">
        <v>556</v>
      </c>
      <c r="P13" s="10">
        <v>654</v>
      </c>
      <c r="Q13" s="10">
        <v>614</v>
      </c>
      <c r="R13" s="10">
        <v>656</v>
      </c>
      <c r="S13" s="10">
        <v>843</v>
      </c>
      <c r="T13" s="10">
        <v>1006</v>
      </c>
      <c r="U13" s="10">
        <v>1054</v>
      </c>
      <c r="V13" s="10">
        <v>917</v>
      </c>
      <c r="W13" s="37">
        <v>766</v>
      </c>
      <c r="X13" s="37">
        <v>888</v>
      </c>
      <c r="Y13" s="10">
        <v>778</v>
      </c>
      <c r="Z13" s="10">
        <v>963</v>
      </c>
      <c r="AA13" s="10">
        <v>1014</v>
      </c>
      <c r="AB13" s="10">
        <v>1022</v>
      </c>
      <c r="AC13" s="33">
        <v>1328</v>
      </c>
      <c r="AD13" s="33">
        <v>1053</v>
      </c>
    </row>
    <row r="14" spans="1:30" s="12" customFormat="1" ht="16.5" customHeight="1" x14ac:dyDescent="0.3">
      <c r="A14" s="9" t="s">
        <v>4</v>
      </c>
      <c r="B14" s="10">
        <v>10036</v>
      </c>
      <c r="C14" s="10">
        <v>9285</v>
      </c>
      <c r="D14" s="10">
        <v>10446</v>
      </c>
      <c r="E14" s="10">
        <v>10532</v>
      </c>
      <c r="F14" s="10">
        <v>11673</v>
      </c>
      <c r="G14" s="10">
        <v>11238</v>
      </c>
      <c r="H14" s="10">
        <f>7566+3500+27</f>
        <v>11093</v>
      </c>
      <c r="I14" s="10">
        <v>12285</v>
      </c>
      <c r="J14" s="10">
        <v>11059</v>
      </c>
      <c r="K14" s="10">
        <v>9665</v>
      </c>
      <c r="L14" s="10">
        <v>10848</v>
      </c>
      <c r="M14" s="10">
        <v>10641</v>
      </c>
      <c r="N14" s="10">
        <v>4833</v>
      </c>
      <c r="O14" s="10">
        <v>4154</v>
      </c>
      <c r="P14" s="10">
        <v>4759</v>
      </c>
      <c r="Q14" s="10">
        <v>3814</v>
      </c>
      <c r="R14" s="10">
        <v>4820</v>
      </c>
      <c r="S14" s="10">
        <v>5015</v>
      </c>
      <c r="T14" s="10">
        <v>7264</v>
      </c>
      <c r="U14" s="10">
        <v>7536</v>
      </c>
      <c r="V14" s="10">
        <v>7521</v>
      </c>
      <c r="W14" s="37">
        <v>6688</v>
      </c>
      <c r="X14" s="37">
        <v>7212</v>
      </c>
      <c r="Y14" s="10">
        <v>7712</v>
      </c>
      <c r="Z14" s="10">
        <v>6291</v>
      </c>
      <c r="AA14" s="10">
        <v>6114</v>
      </c>
      <c r="AB14" s="10">
        <v>5977</v>
      </c>
      <c r="AC14" s="33">
        <v>4887</v>
      </c>
      <c r="AD14" s="33">
        <v>4969</v>
      </c>
    </row>
    <row r="15" spans="1:30" s="12" customFormat="1" ht="16.5" customHeight="1" x14ac:dyDescent="0.3">
      <c r="A15" s="9" t="s">
        <v>5</v>
      </c>
      <c r="B15" s="10">
        <v>2438</v>
      </c>
      <c r="C15" s="10">
        <v>2308</v>
      </c>
      <c r="D15" s="10">
        <v>2546</v>
      </c>
      <c r="E15" s="10">
        <v>1560</v>
      </c>
      <c r="F15" s="10">
        <v>2374</v>
      </c>
      <c r="G15" s="10">
        <v>2374</v>
      </c>
      <c r="H15" s="10">
        <f>858+969+126</f>
        <v>1953</v>
      </c>
      <c r="I15" s="10">
        <v>2388</v>
      </c>
      <c r="J15" s="10">
        <v>1677</v>
      </c>
      <c r="K15" s="10">
        <v>1761</v>
      </c>
      <c r="L15" s="10">
        <v>1783</v>
      </c>
      <c r="M15" s="10">
        <v>1813</v>
      </c>
      <c r="N15" s="10">
        <v>1483</v>
      </c>
      <c r="O15" s="10">
        <v>1597</v>
      </c>
      <c r="P15" s="10">
        <v>1364</v>
      </c>
      <c r="Q15" s="10">
        <v>1672</v>
      </c>
      <c r="R15" s="10">
        <v>1426</v>
      </c>
      <c r="S15" s="10">
        <v>1548</v>
      </c>
      <c r="T15" s="10">
        <v>1700</v>
      </c>
      <c r="U15" s="10">
        <v>1808</v>
      </c>
      <c r="V15" s="10">
        <v>1928</v>
      </c>
      <c r="W15" s="37">
        <v>1811</v>
      </c>
      <c r="X15" s="37">
        <v>1575</v>
      </c>
      <c r="Y15" s="10">
        <v>2174</v>
      </c>
      <c r="Z15" s="10">
        <v>2053</v>
      </c>
      <c r="AA15" s="10">
        <v>2131</v>
      </c>
      <c r="AB15" s="10">
        <v>1994</v>
      </c>
      <c r="AC15" s="33">
        <v>1995</v>
      </c>
      <c r="AD15" s="33">
        <v>1676</v>
      </c>
    </row>
    <row r="16" spans="1:30" s="12" customFormat="1" ht="16.5" customHeight="1" x14ac:dyDescent="0.3">
      <c r="A16" s="9" t="s">
        <v>6</v>
      </c>
      <c r="B16" s="10">
        <v>807</v>
      </c>
      <c r="C16" s="10">
        <v>622</v>
      </c>
      <c r="D16" s="10">
        <v>713</v>
      </c>
      <c r="E16" s="10">
        <v>652</v>
      </c>
      <c r="F16" s="10">
        <v>731</v>
      </c>
      <c r="G16" s="10">
        <v>935</v>
      </c>
      <c r="H16" s="10">
        <f>563+231+88</f>
        <v>882</v>
      </c>
      <c r="I16" s="10">
        <v>1121</v>
      </c>
      <c r="J16" s="10">
        <v>1064</v>
      </c>
      <c r="K16" s="10">
        <v>1345</v>
      </c>
      <c r="L16" s="10">
        <v>1736</v>
      </c>
      <c r="M16" s="10">
        <v>1374</v>
      </c>
      <c r="N16" s="10">
        <v>1070</v>
      </c>
      <c r="O16" s="10">
        <v>1283</v>
      </c>
      <c r="P16" s="10">
        <v>1031</v>
      </c>
      <c r="Q16" s="10">
        <v>1180</v>
      </c>
      <c r="R16" s="10">
        <v>1607</v>
      </c>
      <c r="S16" s="10">
        <v>1768</v>
      </c>
      <c r="T16" s="10">
        <v>1979</v>
      </c>
      <c r="U16" s="10">
        <v>1896</v>
      </c>
      <c r="V16" s="10">
        <v>1642</v>
      </c>
      <c r="W16" s="37">
        <v>1500</v>
      </c>
      <c r="X16" s="37">
        <v>1455</v>
      </c>
      <c r="Y16" s="10">
        <v>1554</v>
      </c>
      <c r="Z16" s="10">
        <v>1752</v>
      </c>
      <c r="AA16" s="10">
        <v>1774</v>
      </c>
      <c r="AB16" s="10">
        <v>2055</v>
      </c>
      <c r="AC16" s="33">
        <v>1808</v>
      </c>
      <c r="AD16" s="33">
        <v>1753</v>
      </c>
    </row>
    <row r="17" spans="1:30" s="12" customFormat="1" ht="16.5" customHeight="1" x14ac:dyDescent="0.3">
      <c r="A17" s="9" t="s">
        <v>7</v>
      </c>
      <c r="B17" s="10">
        <v>21</v>
      </c>
      <c r="C17" s="10">
        <v>40</v>
      </c>
      <c r="D17" s="10">
        <v>19</v>
      </c>
      <c r="E17" s="10">
        <v>59</v>
      </c>
      <c r="F17" s="10">
        <v>29</v>
      </c>
      <c r="G17" s="10">
        <v>25</v>
      </c>
      <c r="H17" s="10">
        <f>23+4</f>
        <v>27</v>
      </c>
      <c r="I17" s="10">
        <v>54</v>
      </c>
      <c r="J17" s="10">
        <v>67</v>
      </c>
      <c r="K17" s="10">
        <v>41</v>
      </c>
      <c r="L17" s="10">
        <v>52</v>
      </c>
      <c r="M17" s="10">
        <v>40</v>
      </c>
      <c r="N17" s="10">
        <v>37</v>
      </c>
      <c r="O17" s="10">
        <v>19</v>
      </c>
      <c r="P17" s="10">
        <v>46</v>
      </c>
      <c r="Q17" s="10">
        <v>29</v>
      </c>
      <c r="R17" s="10">
        <v>55</v>
      </c>
      <c r="S17" s="10">
        <v>39</v>
      </c>
      <c r="T17" s="10">
        <v>23</v>
      </c>
      <c r="U17" s="10">
        <v>69</v>
      </c>
      <c r="V17" s="10">
        <v>39</v>
      </c>
      <c r="W17" s="37">
        <v>10</v>
      </c>
      <c r="X17" s="37">
        <v>18</v>
      </c>
      <c r="Y17" s="10">
        <v>62</v>
      </c>
      <c r="Z17" s="10">
        <v>20</v>
      </c>
      <c r="AA17" s="10">
        <v>36</v>
      </c>
      <c r="AB17" s="10">
        <v>50</v>
      </c>
      <c r="AC17" s="33">
        <v>25</v>
      </c>
      <c r="AD17" s="33">
        <v>27</v>
      </c>
    </row>
    <row r="18" spans="1:30" s="12" customFormat="1" ht="16.5" customHeight="1" x14ac:dyDescent="0.3">
      <c r="A18" s="9" t="s">
        <v>8</v>
      </c>
      <c r="B18" s="10">
        <v>4</v>
      </c>
      <c r="C18" s="10">
        <v>0</v>
      </c>
      <c r="D18" s="10">
        <v>7</v>
      </c>
      <c r="E18" s="10">
        <v>10</v>
      </c>
      <c r="F18" s="10">
        <v>10</v>
      </c>
      <c r="G18" s="10">
        <v>8</v>
      </c>
      <c r="H18" s="10">
        <v>20</v>
      </c>
      <c r="I18" s="10">
        <v>16</v>
      </c>
      <c r="J18" s="10">
        <v>12</v>
      </c>
      <c r="K18" s="10">
        <v>21</v>
      </c>
      <c r="L18" s="10">
        <v>15</v>
      </c>
      <c r="M18" s="10">
        <v>36</v>
      </c>
      <c r="N18" s="10">
        <v>28</v>
      </c>
      <c r="O18" s="10">
        <v>29</v>
      </c>
      <c r="P18" s="10">
        <v>15</v>
      </c>
      <c r="Q18" s="10">
        <v>2</v>
      </c>
      <c r="R18" s="10">
        <v>17</v>
      </c>
      <c r="S18" s="10">
        <v>11</v>
      </c>
      <c r="T18" s="10">
        <v>22</v>
      </c>
      <c r="U18" s="10">
        <v>37</v>
      </c>
      <c r="V18" s="10">
        <v>89</v>
      </c>
      <c r="W18" s="37">
        <v>114</v>
      </c>
      <c r="X18" s="37">
        <v>79</v>
      </c>
      <c r="Y18" s="10">
        <v>89</v>
      </c>
      <c r="Z18" s="10">
        <v>70</v>
      </c>
      <c r="AA18" s="10">
        <v>122</v>
      </c>
      <c r="AB18" s="10">
        <v>80</v>
      </c>
      <c r="AC18" s="33">
        <v>79</v>
      </c>
      <c r="AD18" s="33">
        <v>94</v>
      </c>
    </row>
    <row r="19" spans="1:30" s="51" customFormat="1" ht="16.5" customHeight="1" x14ac:dyDescent="0.3">
      <c r="A19" s="13" t="s">
        <v>10</v>
      </c>
      <c r="B19" s="7">
        <f>SUM(B20:B26)</f>
        <v>90163</v>
      </c>
      <c r="C19" s="7">
        <f>SUM(C20:C26)</f>
        <v>83139</v>
      </c>
      <c r="D19" s="7">
        <f>SUM(D20:D26)</f>
        <v>73531</v>
      </c>
      <c r="E19" s="7">
        <f t="shared" ref="E19:L19" si="5">+SUM(E20:E26)</f>
        <v>64986</v>
      </c>
      <c r="F19" s="7">
        <f t="shared" si="5"/>
        <v>70693</v>
      </c>
      <c r="G19" s="7">
        <f t="shared" si="5"/>
        <v>62471</v>
      </c>
      <c r="H19" s="7">
        <f t="shared" si="5"/>
        <v>59392</v>
      </c>
      <c r="I19" s="7">
        <f t="shared" si="5"/>
        <v>61561</v>
      </c>
      <c r="J19" s="7">
        <f t="shared" si="5"/>
        <v>60094</v>
      </c>
      <c r="K19" s="7">
        <f t="shared" si="5"/>
        <v>58703</v>
      </c>
      <c r="L19" s="7">
        <f t="shared" si="5"/>
        <v>59898</v>
      </c>
      <c r="M19" s="7">
        <f t="shared" ref="M19:T19" si="6">SUM(M20:M26)</f>
        <v>58149</v>
      </c>
      <c r="N19" s="7">
        <f t="shared" si="6"/>
        <v>25827</v>
      </c>
      <c r="O19" s="7">
        <f t="shared" si="6"/>
        <v>22490</v>
      </c>
      <c r="P19" s="7">
        <f t="shared" si="6"/>
        <v>23490</v>
      </c>
      <c r="Q19" s="7">
        <f t="shared" si="6"/>
        <v>23828</v>
      </c>
      <c r="R19" s="7">
        <f t="shared" si="6"/>
        <v>26109</v>
      </c>
      <c r="S19" s="7">
        <f t="shared" si="6"/>
        <v>25468</v>
      </c>
      <c r="T19" s="7">
        <f t="shared" si="6"/>
        <v>24935</v>
      </c>
      <c r="U19" s="7">
        <f>SUM(U20:U26)</f>
        <v>25897</v>
      </c>
      <c r="V19" s="7">
        <f t="shared" ref="V19:AD19" si="7">SUM(V20:V26)</f>
        <v>24664</v>
      </c>
      <c r="W19" s="45">
        <f t="shared" si="7"/>
        <v>19492</v>
      </c>
      <c r="X19" s="45">
        <f t="shared" si="7"/>
        <v>20061</v>
      </c>
      <c r="Y19" s="38">
        <f t="shared" si="7"/>
        <v>23655</v>
      </c>
      <c r="Z19" s="38">
        <f t="shared" si="7"/>
        <v>22636</v>
      </c>
      <c r="AA19" s="38">
        <f t="shared" si="7"/>
        <v>25044</v>
      </c>
      <c r="AB19" s="38">
        <f t="shared" si="7"/>
        <v>25343</v>
      </c>
      <c r="AC19" s="35">
        <f t="shared" si="7"/>
        <v>24394</v>
      </c>
      <c r="AD19" s="35">
        <f t="shared" si="7"/>
        <v>23927</v>
      </c>
    </row>
    <row r="20" spans="1:30" s="12" customFormat="1" ht="16.5" customHeight="1" x14ac:dyDescent="0.3">
      <c r="A20" s="9" t="s">
        <v>2</v>
      </c>
      <c r="B20" s="10">
        <v>70437</v>
      </c>
      <c r="C20" s="10">
        <v>63453</v>
      </c>
      <c r="D20" s="10">
        <v>52182</v>
      </c>
      <c r="E20" s="10">
        <v>45580</v>
      </c>
      <c r="F20" s="10">
        <v>49185</v>
      </c>
      <c r="G20" s="10">
        <f>25599+13102+4079</f>
        <v>42780</v>
      </c>
      <c r="H20" s="10">
        <f>23060+13437+3959</f>
        <v>40456</v>
      </c>
      <c r="I20" s="10">
        <f>25833+11423+3268</f>
        <v>40524</v>
      </c>
      <c r="J20" s="10">
        <f>26677+11308+3631</f>
        <v>41616</v>
      </c>
      <c r="K20" s="10">
        <f>26299+10813+3982</f>
        <v>41094</v>
      </c>
      <c r="L20" s="10">
        <f>29179+9198+3300</f>
        <v>41677</v>
      </c>
      <c r="M20" s="10">
        <v>40321</v>
      </c>
      <c r="N20" s="10">
        <v>13883</v>
      </c>
      <c r="O20" s="10">
        <v>12006</v>
      </c>
      <c r="P20" s="10">
        <v>12593</v>
      </c>
      <c r="Q20" s="10">
        <v>12767</v>
      </c>
      <c r="R20" s="10">
        <v>14274</v>
      </c>
      <c r="S20" s="10">
        <v>13601</v>
      </c>
      <c r="T20" s="10">
        <v>11555</v>
      </c>
      <c r="U20" s="10">
        <v>12496</v>
      </c>
      <c r="V20" s="10">
        <v>11466</v>
      </c>
      <c r="W20" s="37">
        <v>8325</v>
      </c>
      <c r="X20" s="37">
        <v>8637</v>
      </c>
      <c r="Y20" s="10">
        <v>10140</v>
      </c>
      <c r="Z20" s="10">
        <v>10447</v>
      </c>
      <c r="AA20" s="10">
        <v>11817</v>
      </c>
      <c r="AB20" s="10">
        <v>12101</v>
      </c>
      <c r="AC20" s="33">
        <v>11934</v>
      </c>
      <c r="AD20" s="33">
        <v>11968</v>
      </c>
    </row>
    <row r="21" spans="1:30" s="12" customFormat="1" ht="16.5" customHeight="1" x14ac:dyDescent="0.3">
      <c r="A21" s="9" t="s">
        <v>3</v>
      </c>
      <c r="B21" s="10">
        <v>1465</v>
      </c>
      <c r="C21" s="10">
        <v>1543</v>
      </c>
      <c r="D21" s="10">
        <v>1492</v>
      </c>
      <c r="E21" s="10">
        <v>1136</v>
      </c>
      <c r="F21" s="10">
        <v>1413</v>
      </c>
      <c r="G21" s="10">
        <v>1276</v>
      </c>
      <c r="H21" s="10">
        <v>1350</v>
      </c>
      <c r="I21" s="10">
        <v>1173</v>
      </c>
      <c r="J21" s="10">
        <v>1121</v>
      </c>
      <c r="K21" s="10">
        <v>1182</v>
      </c>
      <c r="L21" s="10">
        <v>1319</v>
      </c>
      <c r="M21" s="10">
        <v>1299</v>
      </c>
      <c r="N21" s="10">
        <v>1056</v>
      </c>
      <c r="O21" s="10">
        <v>985</v>
      </c>
      <c r="P21" s="10">
        <v>939</v>
      </c>
      <c r="Q21" s="10">
        <v>1129</v>
      </c>
      <c r="R21" s="10">
        <v>1130</v>
      </c>
      <c r="S21" s="10">
        <v>1181</v>
      </c>
      <c r="T21" s="10">
        <v>1009</v>
      </c>
      <c r="U21" s="10">
        <v>986</v>
      </c>
      <c r="V21" s="10">
        <v>810</v>
      </c>
      <c r="W21" s="37">
        <v>696</v>
      </c>
      <c r="X21" s="37">
        <v>855</v>
      </c>
      <c r="Y21" s="10">
        <v>866</v>
      </c>
      <c r="Z21" s="10">
        <v>971</v>
      </c>
      <c r="AA21" s="10">
        <v>1472</v>
      </c>
      <c r="AB21" s="10">
        <v>1475</v>
      </c>
      <c r="AC21" s="33">
        <v>1992</v>
      </c>
      <c r="AD21" s="33">
        <v>1781</v>
      </c>
    </row>
    <row r="22" spans="1:30" s="12" customFormat="1" ht="16.5" customHeight="1" x14ac:dyDescent="0.3">
      <c r="A22" s="9" t="s">
        <v>4</v>
      </c>
      <c r="B22" s="10">
        <v>12178</v>
      </c>
      <c r="C22" s="10">
        <v>14102</v>
      </c>
      <c r="D22" s="10">
        <v>15512</v>
      </c>
      <c r="E22" s="10">
        <v>15082</v>
      </c>
      <c r="F22" s="10">
        <v>15869</v>
      </c>
      <c r="G22" s="10">
        <v>14327</v>
      </c>
      <c r="H22" s="10">
        <v>13748</v>
      </c>
      <c r="I22" s="10">
        <v>15151</v>
      </c>
      <c r="J22" s="10">
        <v>13516</v>
      </c>
      <c r="K22" s="10">
        <v>12196</v>
      </c>
      <c r="L22" s="10">
        <v>12782</v>
      </c>
      <c r="M22" s="10">
        <v>12406</v>
      </c>
      <c r="N22" s="10">
        <v>6919</v>
      </c>
      <c r="O22" s="10">
        <v>5534</v>
      </c>
      <c r="P22" s="10">
        <v>6270</v>
      </c>
      <c r="Q22" s="10">
        <v>5738</v>
      </c>
      <c r="R22" s="10">
        <v>6267</v>
      </c>
      <c r="S22" s="10">
        <v>6963</v>
      </c>
      <c r="T22" s="10">
        <v>8902</v>
      </c>
      <c r="U22" s="10">
        <v>8697</v>
      </c>
      <c r="V22" s="10">
        <v>8724</v>
      </c>
      <c r="W22" s="37">
        <v>7928</v>
      </c>
      <c r="X22" s="37">
        <v>8330</v>
      </c>
      <c r="Y22" s="10">
        <v>8831</v>
      </c>
      <c r="Z22" s="10">
        <v>7407</v>
      </c>
      <c r="AA22" s="10">
        <v>7481</v>
      </c>
      <c r="AB22" s="10">
        <v>7459</v>
      </c>
      <c r="AC22" s="33">
        <v>6335</v>
      </c>
      <c r="AD22" s="33">
        <v>6353</v>
      </c>
    </row>
    <row r="23" spans="1:30" s="12" customFormat="1" ht="16.5" customHeight="1" x14ac:dyDescent="0.3">
      <c r="A23" s="9" t="s">
        <v>5</v>
      </c>
      <c r="B23" s="10">
        <v>3031</v>
      </c>
      <c r="C23" s="10">
        <v>2716</v>
      </c>
      <c r="D23" s="10">
        <v>3160</v>
      </c>
      <c r="E23" s="10">
        <v>2111</v>
      </c>
      <c r="F23" s="10">
        <v>3115</v>
      </c>
      <c r="G23" s="10">
        <v>2847</v>
      </c>
      <c r="H23" s="10">
        <v>2449</v>
      </c>
      <c r="I23" s="10">
        <v>3078</v>
      </c>
      <c r="J23" s="10">
        <v>2410</v>
      </c>
      <c r="K23" s="10">
        <v>2499</v>
      </c>
      <c r="L23" s="10">
        <v>2072</v>
      </c>
      <c r="M23" s="10">
        <v>2159</v>
      </c>
      <c r="N23" s="10">
        <v>1720</v>
      </c>
      <c r="O23" s="10">
        <v>1749</v>
      </c>
      <c r="P23" s="10">
        <v>1598</v>
      </c>
      <c r="Q23" s="10">
        <v>1663</v>
      </c>
      <c r="R23" s="10">
        <v>1575</v>
      </c>
      <c r="S23" s="10">
        <v>1732</v>
      </c>
      <c r="T23" s="10">
        <v>1707</v>
      </c>
      <c r="U23" s="10">
        <v>1937</v>
      </c>
      <c r="V23" s="10">
        <v>2133</v>
      </c>
      <c r="W23" s="37">
        <v>1987</v>
      </c>
      <c r="X23" s="37">
        <v>1723</v>
      </c>
      <c r="Y23" s="10">
        <v>2383</v>
      </c>
      <c r="Z23" s="10">
        <v>2259</v>
      </c>
      <c r="AA23" s="10">
        <v>2367</v>
      </c>
      <c r="AB23" s="10">
        <v>2207</v>
      </c>
      <c r="AC23" s="33">
        <v>2177</v>
      </c>
      <c r="AD23" s="33">
        <v>1873</v>
      </c>
    </row>
    <row r="24" spans="1:30" s="12" customFormat="1" ht="16.5" customHeight="1" x14ac:dyDescent="0.3">
      <c r="A24" s="9" t="s">
        <v>6</v>
      </c>
      <c r="B24" s="10">
        <v>2965</v>
      </c>
      <c r="C24" s="10">
        <v>1241</v>
      </c>
      <c r="D24" s="10">
        <v>1137</v>
      </c>
      <c r="E24" s="10">
        <v>946</v>
      </c>
      <c r="F24" s="10">
        <v>1062</v>
      </c>
      <c r="G24" s="10">
        <v>1173</v>
      </c>
      <c r="H24" s="10">
        <v>1284</v>
      </c>
      <c r="I24" s="10">
        <v>1454</v>
      </c>
      <c r="J24" s="10">
        <v>1221</v>
      </c>
      <c r="K24" s="10">
        <v>1577</v>
      </c>
      <c r="L24" s="10">
        <v>1871</v>
      </c>
      <c r="M24" s="10">
        <v>1719</v>
      </c>
      <c r="N24" s="10">
        <v>2195</v>
      </c>
      <c r="O24" s="10">
        <v>2171</v>
      </c>
      <c r="P24" s="10">
        <v>2037</v>
      </c>
      <c r="Q24" s="10">
        <v>2402</v>
      </c>
      <c r="R24" s="10">
        <v>2816</v>
      </c>
      <c r="S24" s="10">
        <v>1924</v>
      </c>
      <c r="T24" s="10">
        <v>1724</v>
      </c>
      <c r="U24" s="10">
        <v>1716</v>
      </c>
      <c r="V24" s="10">
        <v>1437</v>
      </c>
      <c r="W24" s="37">
        <v>429</v>
      </c>
      <c r="X24" s="37">
        <v>423</v>
      </c>
      <c r="Y24" s="10">
        <v>1313</v>
      </c>
      <c r="Z24" s="10">
        <v>1468</v>
      </c>
      <c r="AA24" s="10">
        <v>1727</v>
      </c>
      <c r="AB24" s="10">
        <v>1946</v>
      </c>
      <c r="AC24" s="33">
        <v>1818</v>
      </c>
      <c r="AD24" s="33">
        <v>1812</v>
      </c>
    </row>
    <row r="25" spans="1:30" s="12" customFormat="1" ht="16.5" customHeight="1" x14ac:dyDescent="0.3">
      <c r="A25" s="9" t="s">
        <v>7</v>
      </c>
      <c r="B25" s="10">
        <v>84</v>
      </c>
      <c r="C25" s="10">
        <v>83</v>
      </c>
      <c r="D25" s="10">
        <v>40</v>
      </c>
      <c r="E25" s="10">
        <v>121</v>
      </c>
      <c r="F25" s="10">
        <v>39</v>
      </c>
      <c r="G25" s="10">
        <v>58</v>
      </c>
      <c r="H25" s="10">
        <v>80</v>
      </c>
      <c r="I25" s="10">
        <v>162</v>
      </c>
      <c r="J25" s="10">
        <v>194</v>
      </c>
      <c r="K25" s="10">
        <v>135</v>
      </c>
      <c r="L25" s="10">
        <v>160</v>
      </c>
      <c r="M25" s="10">
        <v>209</v>
      </c>
      <c r="N25" s="10">
        <v>31</v>
      </c>
      <c r="O25" s="10">
        <v>12</v>
      </c>
      <c r="P25" s="10">
        <v>34</v>
      </c>
      <c r="Q25" s="10">
        <v>123</v>
      </c>
      <c r="R25" s="10">
        <v>36</v>
      </c>
      <c r="S25" s="10">
        <v>46</v>
      </c>
      <c r="T25" s="10">
        <v>12</v>
      </c>
      <c r="U25" s="10">
        <v>25</v>
      </c>
      <c r="V25" s="10">
        <v>14</v>
      </c>
      <c r="W25" s="37">
        <v>8</v>
      </c>
      <c r="X25" s="37">
        <v>11</v>
      </c>
      <c r="Y25" s="10">
        <v>26</v>
      </c>
      <c r="Z25" s="10">
        <v>11</v>
      </c>
      <c r="AA25" s="10">
        <v>56</v>
      </c>
      <c r="AB25" s="10">
        <v>69</v>
      </c>
      <c r="AC25" s="33">
        <v>53</v>
      </c>
      <c r="AD25" s="33">
        <v>41</v>
      </c>
    </row>
    <row r="26" spans="1:30" s="12" customFormat="1" ht="16.5" customHeight="1" x14ac:dyDescent="0.3">
      <c r="A26" s="9" t="s">
        <v>8</v>
      </c>
      <c r="B26" s="10">
        <v>3</v>
      </c>
      <c r="C26" s="10">
        <v>1</v>
      </c>
      <c r="D26" s="10">
        <v>8</v>
      </c>
      <c r="E26" s="10">
        <v>10</v>
      </c>
      <c r="F26" s="10">
        <v>10</v>
      </c>
      <c r="G26" s="10">
        <v>10</v>
      </c>
      <c r="H26" s="10">
        <v>25</v>
      </c>
      <c r="I26" s="10">
        <v>19</v>
      </c>
      <c r="J26" s="10">
        <v>16</v>
      </c>
      <c r="K26" s="10">
        <v>20</v>
      </c>
      <c r="L26" s="10">
        <v>17</v>
      </c>
      <c r="M26" s="10">
        <v>36</v>
      </c>
      <c r="N26" s="10">
        <v>23</v>
      </c>
      <c r="O26" s="10">
        <v>33</v>
      </c>
      <c r="P26" s="10">
        <v>19</v>
      </c>
      <c r="Q26" s="10">
        <v>6</v>
      </c>
      <c r="R26" s="10">
        <v>11</v>
      </c>
      <c r="S26" s="10">
        <v>21</v>
      </c>
      <c r="T26" s="10">
        <v>26</v>
      </c>
      <c r="U26" s="10">
        <v>40</v>
      </c>
      <c r="V26" s="10">
        <v>80</v>
      </c>
      <c r="W26" s="37">
        <v>119</v>
      </c>
      <c r="X26" s="37">
        <v>82</v>
      </c>
      <c r="Y26" s="10">
        <v>96</v>
      </c>
      <c r="Z26" s="10">
        <v>73</v>
      </c>
      <c r="AA26" s="10">
        <v>124</v>
      </c>
      <c r="AB26" s="10">
        <v>86</v>
      </c>
      <c r="AC26" s="33">
        <v>85</v>
      </c>
      <c r="AD26" s="33">
        <v>99</v>
      </c>
    </row>
    <row r="27" spans="1:30" s="51" customFormat="1" ht="33" customHeight="1" x14ac:dyDescent="0.3">
      <c r="A27" s="15" t="s">
        <v>11</v>
      </c>
      <c r="B27" s="7">
        <f>SUM(B28:B34)</f>
        <v>7645.7310709999992</v>
      </c>
      <c r="C27" s="7">
        <f>SUM(C28:C34)</f>
        <v>7380.3081190000012</v>
      </c>
      <c r="D27" s="7">
        <f>SUM(D28:D34)</f>
        <v>7317.7178689999992</v>
      </c>
      <c r="E27" s="7">
        <f t="shared" ref="E27:L27" si="8">+SUM(E28:E34)</f>
        <v>7059.0669040000002</v>
      </c>
      <c r="F27" s="7">
        <f t="shared" si="8"/>
        <v>7334.8654100000003</v>
      </c>
      <c r="G27" s="7">
        <f t="shared" si="8"/>
        <v>7171.8571700000002</v>
      </c>
      <c r="H27" s="7">
        <f t="shared" si="8"/>
        <v>7210.8173029999998</v>
      </c>
      <c r="I27" s="7">
        <f t="shared" si="8"/>
        <v>7615.1458850000008</v>
      </c>
      <c r="J27" s="7">
        <f t="shared" si="8"/>
        <v>7773.9402769999988</v>
      </c>
      <c r="K27" s="7">
        <f t="shared" si="8"/>
        <v>8148.7426090000008</v>
      </c>
      <c r="L27" s="7">
        <f t="shared" si="8"/>
        <v>8336.7528870000006</v>
      </c>
      <c r="M27" s="7">
        <f t="shared" ref="M27:AD27" si="9">SUM(M28:M34)</f>
        <v>8554.1314809999985</v>
      </c>
      <c r="N27" s="7">
        <f t="shared" si="9"/>
        <v>8835.5254490000007</v>
      </c>
      <c r="O27" s="7">
        <f t="shared" si="9"/>
        <v>8738.3656310000006</v>
      </c>
      <c r="P27" s="7">
        <f t="shared" si="9"/>
        <v>8782.0996309999991</v>
      </c>
      <c r="Q27" s="7">
        <f t="shared" si="9"/>
        <v>9019.7229810000008</v>
      </c>
      <c r="R27" s="7">
        <f t="shared" si="9"/>
        <v>9233.954835999999</v>
      </c>
      <c r="S27" s="7">
        <f t="shared" si="9"/>
        <v>9801.3870179999976</v>
      </c>
      <c r="T27" s="7">
        <f t="shared" si="9"/>
        <v>10067.847282999999</v>
      </c>
      <c r="U27" s="7">
        <f t="shared" si="9"/>
        <v>9932.0122329999995</v>
      </c>
      <c r="V27" s="7">
        <f t="shared" si="9"/>
        <v>9563</v>
      </c>
      <c r="W27" s="7">
        <f t="shared" si="9"/>
        <v>9189</v>
      </c>
      <c r="X27" s="7">
        <f t="shared" si="9"/>
        <v>9989.9</v>
      </c>
      <c r="Y27" s="7">
        <f t="shared" si="9"/>
        <v>9992</v>
      </c>
      <c r="Z27" s="7">
        <f t="shared" si="9"/>
        <v>10007</v>
      </c>
      <c r="AA27" s="7">
        <f t="shared" si="9"/>
        <v>10164</v>
      </c>
      <c r="AB27" s="7">
        <f t="shared" si="9"/>
        <v>10020</v>
      </c>
      <c r="AC27" s="34">
        <f t="shared" si="9"/>
        <v>9771</v>
      </c>
      <c r="AD27" s="34">
        <f t="shared" si="9"/>
        <v>9771</v>
      </c>
    </row>
    <row r="28" spans="1:30" s="12" customFormat="1" ht="16.5" customHeight="1" x14ac:dyDescent="0.3">
      <c r="A28" s="9" t="s">
        <v>2</v>
      </c>
      <c r="B28" s="10">
        <f>3029.861563+1371.209547+510.598687</f>
        <v>4911.6697969999996</v>
      </c>
      <c r="C28" s="10">
        <f>2978.584127+1309.022201+492.859837</f>
        <v>4780.4661649999998</v>
      </c>
      <c r="D28" s="10">
        <v>4727.7814259999996</v>
      </c>
      <c r="E28" s="10">
        <v>4584.6267500000004</v>
      </c>
      <c r="F28" s="10">
        <v>4567.1032429999996</v>
      </c>
      <c r="G28" s="10">
        <v>4538.6659470000004</v>
      </c>
      <c r="H28" s="10">
        <v>4464.0112939999999</v>
      </c>
      <c r="I28" s="10">
        <v>4554.000728</v>
      </c>
      <c r="J28" s="10">
        <v>4711.6277959999998</v>
      </c>
      <c r="K28" s="10">
        <v>4926.3714879999998</v>
      </c>
      <c r="L28" s="10">
        <v>4959.4832500000002</v>
      </c>
      <c r="M28" s="10">
        <v>5064.8280960000002</v>
      </c>
      <c r="N28" s="10">
        <v>5333.308113</v>
      </c>
      <c r="O28" s="10">
        <v>5255.055985</v>
      </c>
      <c r="P28" s="10">
        <v>5200.3638490000003</v>
      </c>
      <c r="Q28" s="10">
        <v>5332.8820070000002</v>
      </c>
      <c r="R28" s="10">
        <v>5374.2834560000001</v>
      </c>
      <c r="S28" s="10">
        <v>5375.0585730000003</v>
      </c>
      <c r="T28" s="10">
        <v>5548.2710150000003</v>
      </c>
      <c r="U28" s="10">
        <v>5462.6689889999998</v>
      </c>
      <c r="V28" s="10">
        <v>5139</v>
      </c>
      <c r="W28" s="46">
        <v>4652</v>
      </c>
      <c r="X28" s="37">
        <v>5198</v>
      </c>
      <c r="Y28" s="10">
        <v>5198</v>
      </c>
      <c r="Z28" s="10">
        <v>5131</v>
      </c>
      <c r="AA28" s="10">
        <v>5116</v>
      </c>
      <c r="AB28" s="10">
        <v>4965</v>
      </c>
      <c r="AC28" s="33">
        <v>4698</v>
      </c>
      <c r="AD28" s="33">
        <v>4698</v>
      </c>
    </row>
    <row r="29" spans="1:30" s="12" customFormat="1" ht="16.5" customHeight="1" x14ac:dyDescent="0.3">
      <c r="A29" s="9" t="s">
        <v>3</v>
      </c>
      <c r="B29" s="10">
        <v>174.000077</v>
      </c>
      <c r="C29" s="10">
        <v>183.56395900000001</v>
      </c>
      <c r="D29" s="10">
        <v>187.321032</v>
      </c>
      <c r="E29" s="10">
        <v>187.33641900000001</v>
      </c>
      <c r="F29" s="10">
        <v>273.685925</v>
      </c>
      <c r="G29" s="10">
        <v>249.30247600000001</v>
      </c>
      <c r="H29" s="10">
        <v>258.73173700000001</v>
      </c>
      <c r="I29" s="10">
        <v>259.40430300000003</v>
      </c>
      <c r="J29" s="10">
        <v>272.94428900000003</v>
      </c>
      <c r="K29" s="10">
        <v>288.585623</v>
      </c>
      <c r="L29" s="10">
        <v>315.99218300000001</v>
      </c>
      <c r="M29" s="10">
        <v>326.64551599999999</v>
      </c>
      <c r="N29" s="10">
        <v>336.53095200000001</v>
      </c>
      <c r="O29" s="10">
        <v>337.70080799999999</v>
      </c>
      <c r="P29" s="10">
        <v>349.915503</v>
      </c>
      <c r="Q29" s="10">
        <v>380.53518700000001</v>
      </c>
      <c r="R29" s="10">
        <v>406.52254099999999</v>
      </c>
      <c r="S29" s="10">
        <v>418.29927900000001</v>
      </c>
      <c r="T29" s="10">
        <v>451.35005100000001</v>
      </c>
      <c r="U29" s="10">
        <v>464.35451999999998</v>
      </c>
      <c r="V29" s="10">
        <v>456</v>
      </c>
      <c r="W29" s="46">
        <v>401</v>
      </c>
      <c r="X29" s="37">
        <v>510</v>
      </c>
      <c r="Y29" s="10">
        <v>510</v>
      </c>
      <c r="Z29" s="10">
        <v>483</v>
      </c>
      <c r="AA29" s="10">
        <v>479</v>
      </c>
      <c r="AB29" s="10">
        <v>497</v>
      </c>
      <c r="AC29" s="33">
        <v>554</v>
      </c>
      <c r="AD29" s="33">
        <v>554</v>
      </c>
    </row>
    <row r="30" spans="1:30" s="12" customFormat="1" ht="16.5" customHeight="1" x14ac:dyDescent="0.3">
      <c r="A30" s="9" t="s">
        <v>4</v>
      </c>
      <c r="B30" s="10">
        <v>2252.4623029999998</v>
      </c>
      <c r="C30" s="10">
        <v>2123.1828780000001</v>
      </c>
      <c r="D30" s="10">
        <v>2118.769679</v>
      </c>
      <c r="E30" s="10">
        <v>1960.305314</v>
      </c>
      <c r="F30" s="10">
        <v>2148.8440660000001</v>
      </c>
      <c r="G30" s="10">
        <v>2033.506007</v>
      </c>
      <c r="H30" s="10">
        <v>2156.8937420000002</v>
      </c>
      <c r="I30" s="10">
        <v>2429.4545990000001</v>
      </c>
      <c r="J30" s="10">
        <v>2392.8349269999999</v>
      </c>
      <c r="K30" s="10">
        <v>2521.3875200000002</v>
      </c>
      <c r="L30" s="10">
        <v>2632.1866850000001</v>
      </c>
      <c r="M30" s="10">
        <v>2728.28811</v>
      </c>
      <c r="N30" s="10">
        <v>2687.9730330000002</v>
      </c>
      <c r="O30" s="10">
        <v>2666.7586000000001</v>
      </c>
      <c r="P30" s="10">
        <v>2747.616634</v>
      </c>
      <c r="Q30" s="10">
        <v>2808.3846050000002</v>
      </c>
      <c r="R30" s="10">
        <v>2926.9421969999999</v>
      </c>
      <c r="S30" s="10">
        <v>3460.1950069999998</v>
      </c>
      <c r="T30" s="10">
        <v>3547.3454219999999</v>
      </c>
      <c r="U30" s="10">
        <v>3489.503588</v>
      </c>
      <c r="V30" s="10">
        <v>3466</v>
      </c>
      <c r="W30" s="46">
        <v>3636</v>
      </c>
      <c r="X30" s="37">
        <v>3746</v>
      </c>
      <c r="Y30" s="10">
        <v>3746</v>
      </c>
      <c r="Z30" s="10">
        <v>3845</v>
      </c>
      <c r="AA30" s="10">
        <v>3860</v>
      </c>
      <c r="AB30" s="10">
        <v>3847</v>
      </c>
      <c r="AC30" s="33">
        <v>3816</v>
      </c>
      <c r="AD30" s="33">
        <v>3816</v>
      </c>
    </row>
    <row r="31" spans="1:30" s="12" customFormat="1" ht="16.5" customHeight="1" x14ac:dyDescent="0.3">
      <c r="A31" s="9" t="s">
        <v>5</v>
      </c>
      <c r="B31" s="10">
        <v>285.86166200000002</v>
      </c>
      <c r="C31" s="10">
        <v>273.93892399999999</v>
      </c>
      <c r="D31" s="10">
        <v>261.87004000000002</v>
      </c>
      <c r="E31" s="10">
        <v>302.59885700000001</v>
      </c>
      <c r="F31" s="10">
        <v>317.78627999999998</v>
      </c>
      <c r="G31" s="10">
        <v>321.55748399999999</v>
      </c>
      <c r="H31" s="10">
        <v>302.21628299999998</v>
      </c>
      <c r="I31" s="10">
        <v>310.70688699999999</v>
      </c>
      <c r="J31" s="10">
        <v>359.63293800000002</v>
      </c>
      <c r="K31" s="10">
        <v>374.017383</v>
      </c>
      <c r="L31" s="10">
        <f>388.476149</f>
        <v>388.47614900000002</v>
      </c>
      <c r="M31" s="10">
        <v>389.87918999999999</v>
      </c>
      <c r="N31" s="10">
        <v>379.63199700000001</v>
      </c>
      <c r="O31" s="10">
        <v>375.38680099999999</v>
      </c>
      <c r="P31" s="10">
        <v>376.94707799999998</v>
      </c>
      <c r="Q31" s="10">
        <v>382.58729599999998</v>
      </c>
      <c r="R31" s="10">
        <v>399.33587699999998</v>
      </c>
      <c r="S31" s="10">
        <v>413.39949999999999</v>
      </c>
      <c r="T31" s="10">
        <v>383.78500000000003</v>
      </c>
      <c r="U31" s="10">
        <v>373.14249999999998</v>
      </c>
      <c r="V31" s="10">
        <v>369</v>
      </c>
      <c r="W31" s="46">
        <v>373</v>
      </c>
      <c r="X31" s="37">
        <v>377.9</v>
      </c>
      <c r="Y31" s="10">
        <v>380</v>
      </c>
      <c r="Z31" s="10">
        <v>388</v>
      </c>
      <c r="AA31" s="10">
        <v>491</v>
      </c>
      <c r="AB31" s="10">
        <v>499</v>
      </c>
      <c r="AC31" s="33">
        <v>497</v>
      </c>
      <c r="AD31" s="33">
        <v>497</v>
      </c>
    </row>
    <row r="32" spans="1:30" s="12" customFormat="1" ht="16.5" customHeight="1" x14ac:dyDescent="0.3">
      <c r="A32" s="9" t="s">
        <v>6</v>
      </c>
      <c r="B32" s="10">
        <v>13.829397999999999</v>
      </c>
      <c r="C32" s="10">
        <v>13.296991</v>
      </c>
      <c r="D32" s="10">
        <v>13.22109</v>
      </c>
      <c r="E32" s="10">
        <v>14.814835</v>
      </c>
      <c r="F32" s="10">
        <v>16.651637999999998</v>
      </c>
      <c r="G32" s="10">
        <v>17.687878000000001</v>
      </c>
      <c r="H32" s="10">
        <v>16.797522000000001</v>
      </c>
      <c r="I32" s="10">
        <v>47.992970999999997</v>
      </c>
      <c r="J32" s="10">
        <v>22.071332999999999</v>
      </c>
      <c r="K32" s="10">
        <v>23.006990999999999</v>
      </c>
      <c r="L32" s="10">
        <v>24.406758</v>
      </c>
      <c r="M32" s="10">
        <v>26.849347000000002</v>
      </c>
      <c r="N32" s="10">
        <v>78.155923999999999</v>
      </c>
      <c r="O32" s="10">
        <v>81.782724999999999</v>
      </c>
      <c r="P32" s="10">
        <v>83.007735999999994</v>
      </c>
      <c r="Q32" s="10">
        <v>86.588530000000006</v>
      </c>
      <c r="R32" s="10">
        <v>88.278953999999999</v>
      </c>
      <c r="S32" s="10">
        <v>90.972859</v>
      </c>
      <c r="T32" s="10">
        <v>95.517664999999994</v>
      </c>
      <c r="U32" s="10">
        <v>100.186241</v>
      </c>
      <c r="V32" s="10">
        <v>92</v>
      </c>
      <c r="W32" s="46">
        <v>96</v>
      </c>
      <c r="X32" s="37">
        <v>101</v>
      </c>
      <c r="Y32" s="10">
        <v>101</v>
      </c>
      <c r="Z32" s="10">
        <v>102</v>
      </c>
      <c r="AA32" s="10">
        <v>156</v>
      </c>
      <c r="AB32" s="10">
        <v>151</v>
      </c>
      <c r="AC32" s="33">
        <v>149</v>
      </c>
      <c r="AD32" s="33">
        <v>149</v>
      </c>
    </row>
    <row r="33" spans="1:30" s="12" customFormat="1" ht="16.5" customHeight="1" x14ac:dyDescent="0.3">
      <c r="A33" s="9" t="s">
        <v>7</v>
      </c>
      <c r="B33" s="10">
        <v>2.0257869999999998</v>
      </c>
      <c r="C33" s="10">
        <v>2.324875</v>
      </c>
      <c r="D33" s="10">
        <v>3.2551999999999999</v>
      </c>
      <c r="E33" s="10">
        <v>4.220764</v>
      </c>
      <c r="F33" s="10">
        <v>4.5433969999999997</v>
      </c>
      <c r="G33" s="10">
        <v>4.6583030000000001</v>
      </c>
      <c r="H33" s="10">
        <v>5.8575220000000003</v>
      </c>
      <c r="I33" s="10">
        <v>7.6993929999999997</v>
      </c>
      <c r="J33" s="10">
        <v>8.6694049999999994</v>
      </c>
      <c r="K33" s="10">
        <v>9.9799430000000005</v>
      </c>
      <c r="L33" s="10">
        <v>9.9286790000000007</v>
      </c>
      <c r="M33" s="10">
        <v>9.8789490000000004</v>
      </c>
      <c r="N33" s="10">
        <v>12.238452000000001</v>
      </c>
      <c r="O33" s="10">
        <v>13.460456000000001</v>
      </c>
      <c r="P33" s="10">
        <v>14.867065999999999</v>
      </c>
      <c r="Q33" s="10">
        <v>17.223289999999999</v>
      </c>
      <c r="R33" s="10">
        <v>20.424150000000001</v>
      </c>
      <c r="S33" s="10">
        <v>22.581879000000001</v>
      </c>
      <c r="T33" s="10">
        <v>29.921215</v>
      </c>
      <c r="U33" s="10">
        <v>31.665085000000001</v>
      </c>
      <c r="V33" s="10">
        <v>31</v>
      </c>
      <c r="W33" s="46">
        <v>20</v>
      </c>
      <c r="X33" s="37">
        <v>36</v>
      </c>
      <c r="Y33" s="10">
        <v>36</v>
      </c>
      <c r="Z33" s="10">
        <v>36</v>
      </c>
      <c r="AA33" s="10">
        <v>38</v>
      </c>
      <c r="AB33" s="10">
        <v>37</v>
      </c>
      <c r="AC33" s="33">
        <v>35</v>
      </c>
      <c r="AD33" s="33">
        <v>35</v>
      </c>
    </row>
    <row r="34" spans="1:30" s="12" customFormat="1" ht="16.5" customHeight="1" x14ac:dyDescent="0.3">
      <c r="A34" s="9" t="s">
        <v>8</v>
      </c>
      <c r="B34" s="10">
        <v>5.882047</v>
      </c>
      <c r="C34" s="10">
        <v>3.5343270000000002</v>
      </c>
      <c r="D34" s="10">
        <v>5.4994019999999999</v>
      </c>
      <c r="E34" s="10">
        <v>5.1639650000000001</v>
      </c>
      <c r="F34" s="10">
        <v>6.2508609999999996</v>
      </c>
      <c r="G34" s="10">
        <v>6.4790749999999999</v>
      </c>
      <c r="H34" s="10">
        <v>6.3092030000000001</v>
      </c>
      <c r="I34" s="10">
        <v>5.8870040000000001</v>
      </c>
      <c r="J34" s="10">
        <v>6.1595890000000004</v>
      </c>
      <c r="K34" s="10">
        <v>5.3936609999999998</v>
      </c>
      <c r="L34" s="10">
        <v>6.2791829999999997</v>
      </c>
      <c r="M34" s="10">
        <v>7.7622730000000004</v>
      </c>
      <c r="N34" s="10">
        <v>7.6869779999999999</v>
      </c>
      <c r="O34" s="10">
        <v>8.2202559999999991</v>
      </c>
      <c r="P34" s="10">
        <v>9.3817649999999997</v>
      </c>
      <c r="Q34" s="10">
        <v>11.522066000000001</v>
      </c>
      <c r="R34" s="10">
        <v>18.167660999999999</v>
      </c>
      <c r="S34" s="10">
        <v>20.879921</v>
      </c>
      <c r="T34" s="10">
        <v>11.656915</v>
      </c>
      <c r="U34" s="10">
        <v>10.49131</v>
      </c>
      <c r="V34" s="10">
        <v>10</v>
      </c>
      <c r="W34" s="46">
        <v>11</v>
      </c>
      <c r="X34" s="37">
        <v>21</v>
      </c>
      <c r="Y34" s="10">
        <v>21</v>
      </c>
      <c r="Z34" s="10">
        <v>22</v>
      </c>
      <c r="AA34" s="10">
        <v>24</v>
      </c>
      <c r="AB34" s="10">
        <v>24</v>
      </c>
      <c r="AC34" s="33">
        <v>22</v>
      </c>
      <c r="AD34" s="33">
        <v>22</v>
      </c>
    </row>
    <row r="35" spans="1:30" s="51" customFormat="1" ht="16.5" customHeight="1" x14ac:dyDescent="0.3">
      <c r="A35" s="13" t="s">
        <v>12</v>
      </c>
      <c r="B35" s="30"/>
      <c r="C35" s="30"/>
      <c r="D35" s="47"/>
      <c r="E35" s="47"/>
      <c r="F35" s="47"/>
      <c r="G35" s="47"/>
      <c r="H35" s="47"/>
      <c r="I35" s="47"/>
      <c r="J35" s="47"/>
      <c r="K35" s="47"/>
      <c r="L35" s="47"/>
      <c r="M35" s="47"/>
      <c r="N35" s="47"/>
      <c r="O35" s="47"/>
      <c r="P35" s="47"/>
      <c r="Q35" s="47"/>
      <c r="R35" s="47"/>
      <c r="S35" s="47"/>
      <c r="T35" s="10"/>
      <c r="U35" s="7"/>
      <c r="V35" s="7"/>
      <c r="W35" s="47"/>
      <c r="X35" s="47"/>
      <c r="Y35" s="12"/>
      <c r="Z35" s="12"/>
      <c r="AA35" s="12"/>
      <c r="AB35" s="12"/>
      <c r="AC35" s="41"/>
      <c r="AD35" s="41"/>
    </row>
    <row r="36" spans="1:30" s="51" customFormat="1" ht="16.5" customHeight="1" x14ac:dyDescent="0.3">
      <c r="A36" s="13" t="s">
        <v>13</v>
      </c>
      <c r="B36" s="16">
        <f t="shared" ref="B36:G43" si="10">B3/B27*100</f>
        <v>4.4338467682418958</v>
      </c>
      <c r="C36" s="16">
        <f t="shared" si="10"/>
        <v>4.0648709398415823</v>
      </c>
      <c r="D36" s="16">
        <f t="shared" si="10"/>
        <v>3.7306712951657799</v>
      </c>
      <c r="E36" s="16">
        <f t="shared" si="10"/>
        <v>3.9806960866282783</v>
      </c>
      <c r="F36" s="16">
        <f t="shared" si="10"/>
        <v>4.3627249051322394</v>
      </c>
      <c r="G36" s="16">
        <f t="shared" si="10"/>
        <v>3.8204888009502844</v>
      </c>
      <c r="H36" s="16">
        <f t="shared" ref="H36:U43" si="11">+H3/(H27)*100</f>
        <v>3.6611661189940983</v>
      </c>
      <c r="I36" s="16">
        <f t="shared" si="11"/>
        <v>3.6112243173395222</v>
      </c>
      <c r="J36" s="16">
        <f t="shared" si="11"/>
        <v>3.6789580291240522</v>
      </c>
      <c r="K36" s="16">
        <f t="shared" si="11"/>
        <v>3.6692777566659793</v>
      </c>
      <c r="L36" s="16">
        <f t="shared" si="11"/>
        <v>3.538547969437972</v>
      </c>
      <c r="M36" s="16">
        <f t="shared" si="11"/>
        <v>3.1212987618093879</v>
      </c>
      <c r="N36" s="16">
        <f t="shared" si="11"/>
        <v>3.2708863968323336</v>
      </c>
      <c r="O36" s="16">
        <f t="shared" si="11"/>
        <v>2.9639409809218589</v>
      </c>
      <c r="P36" s="16">
        <f t="shared" si="11"/>
        <v>2.9947280382886383</v>
      </c>
      <c r="Q36" s="16">
        <f>+Q3/(Q27)*100</f>
        <v>2.7606169338517068</v>
      </c>
      <c r="R36" s="16">
        <f t="shared" si="11"/>
        <v>2.6640806065125098</v>
      </c>
      <c r="S36" s="16">
        <f t="shared" si="11"/>
        <v>3.1322097519075851</v>
      </c>
      <c r="T36" s="16">
        <f t="shared" si="11"/>
        <v>2.6222090242248268</v>
      </c>
      <c r="U36" s="16">
        <f t="shared" si="11"/>
        <v>2.9198514177867105</v>
      </c>
      <c r="V36" s="16">
        <f t="shared" ref="V36:AD43" si="12">V3/V27*100</f>
        <v>3.2730314754784064</v>
      </c>
      <c r="W36" s="16">
        <f t="shared" si="12"/>
        <v>3.5150723691370116</v>
      </c>
      <c r="X36" s="16">
        <f t="shared" si="12"/>
        <v>3.7337711088199081</v>
      </c>
      <c r="Y36" s="17">
        <f t="shared" si="12"/>
        <v>3.482786228983187</v>
      </c>
      <c r="Z36" s="17">
        <f t="shared" si="12"/>
        <v>3.1477965424203056</v>
      </c>
      <c r="AA36" s="17">
        <f t="shared" si="12"/>
        <v>3.3451397087760721</v>
      </c>
      <c r="AB36" s="17">
        <f t="shared" si="12"/>
        <v>3.4031936127744506</v>
      </c>
      <c r="AC36" s="42">
        <f t="shared" si="12"/>
        <v>3.41827857946986</v>
      </c>
      <c r="AD36" s="42">
        <f t="shared" si="12"/>
        <v>3.5513253505270703</v>
      </c>
    </row>
    <row r="37" spans="1:30" s="12" customFormat="1" ht="16.5" customHeight="1" x14ac:dyDescent="0.3">
      <c r="A37" s="9" t="s">
        <v>2</v>
      </c>
      <c r="B37" s="44">
        <f t="shared" si="10"/>
        <v>2.2395642326604883</v>
      </c>
      <c r="C37" s="44">
        <f t="shared" si="10"/>
        <v>1.8408246594085034</v>
      </c>
      <c r="D37" s="44">
        <f t="shared" si="10"/>
        <v>2.0940054346751014</v>
      </c>
      <c r="E37" s="44">
        <f t="shared" si="10"/>
        <v>1.8103981965380278</v>
      </c>
      <c r="F37" s="44">
        <f t="shared" si="10"/>
        <v>2.3647374331975444</v>
      </c>
      <c r="G37" s="44">
        <f t="shared" si="10"/>
        <v>1.8066982888264984</v>
      </c>
      <c r="H37" s="44">
        <f t="shared" si="11"/>
        <v>2.2625390786029675</v>
      </c>
      <c r="I37" s="44">
        <f t="shared" si="11"/>
        <v>2.3934998369635743</v>
      </c>
      <c r="J37" s="44">
        <f t="shared" si="11"/>
        <v>2.3134255233942085</v>
      </c>
      <c r="K37" s="44">
        <f t="shared" si="11"/>
        <v>2.0704894108870744</v>
      </c>
      <c r="L37" s="44">
        <f t="shared" si="11"/>
        <v>1.814705191312018</v>
      </c>
      <c r="M37" s="44">
        <f t="shared" si="11"/>
        <v>1.8756806390927112</v>
      </c>
      <c r="N37" s="44">
        <f t="shared" si="11"/>
        <v>1.5000070932522926</v>
      </c>
      <c r="O37" s="44">
        <f t="shared" si="11"/>
        <v>2.0741929355487163</v>
      </c>
      <c r="P37" s="44">
        <f t="shared" si="11"/>
        <v>1.5768127458190857</v>
      </c>
      <c r="Q37" s="44">
        <f t="shared" si="11"/>
        <v>1.4063690121317922</v>
      </c>
      <c r="R37" s="44">
        <f t="shared" si="11"/>
        <v>2.0095702224158978</v>
      </c>
      <c r="S37" s="44">
        <f t="shared" si="11"/>
        <v>1.9534670845716195</v>
      </c>
      <c r="T37" s="44">
        <f t="shared" si="11"/>
        <v>1.4599142648405756</v>
      </c>
      <c r="U37" s="44">
        <f t="shared" si="11"/>
        <v>1.4278734471568033</v>
      </c>
      <c r="V37" s="44">
        <f t="shared" si="12"/>
        <v>1.6345592527729131</v>
      </c>
      <c r="W37" s="44">
        <f t="shared" si="12"/>
        <v>1.9776440240756663</v>
      </c>
      <c r="X37" s="44">
        <f t="shared" si="12"/>
        <v>1.8661023470565603</v>
      </c>
      <c r="Y37" s="19">
        <f t="shared" si="12"/>
        <v>1.9815313582146981</v>
      </c>
      <c r="Z37" s="19">
        <f t="shared" si="12"/>
        <v>1.6760865328396026</v>
      </c>
      <c r="AA37" s="19">
        <f t="shared" si="12"/>
        <v>1.7982799061767005</v>
      </c>
      <c r="AB37" s="19">
        <f t="shared" si="12"/>
        <v>1.9133937562940584</v>
      </c>
      <c r="AC37" s="43">
        <f t="shared" si="12"/>
        <v>1.8092805449127287</v>
      </c>
      <c r="AD37" s="43">
        <f t="shared" si="12"/>
        <v>1.5538527032779907</v>
      </c>
    </row>
    <row r="38" spans="1:30" s="12" customFormat="1" ht="16.5" customHeight="1" x14ac:dyDescent="0.3">
      <c r="A38" s="9" t="s">
        <v>3</v>
      </c>
      <c r="B38" s="44">
        <f t="shared" si="10"/>
        <v>4.022986725459897</v>
      </c>
      <c r="C38" s="44">
        <f t="shared" si="10"/>
        <v>7.0820002307751482</v>
      </c>
      <c r="D38" s="44">
        <f t="shared" si="10"/>
        <v>4.8045859580786425</v>
      </c>
      <c r="E38" s="44">
        <f t="shared" si="10"/>
        <v>8.0069855504177223</v>
      </c>
      <c r="F38" s="44">
        <f t="shared" si="10"/>
        <v>4.7499702441767875</v>
      </c>
      <c r="G38" s="44">
        <f t="shared" si="10"/>
        <v>6.0167874144980411</v>
      </c>
      <c r="H38" s="44">
        <f t="shared" si="11"/>
        <v>2.3190042588397262</v>
      </c>
      <c r="I38" s="44">
        <f t="shared" si="11"/>
        <v>1.1564958504177163</v>
      </c>
      <c r="J38" s="44">
        <f t="shared" si="11"/>
        <v>8.4266280434979155</v>
      </c>
      <c r="K38" s="44">
        <f t="shared" si="11"/>
        <v>5.8907993486563957</v>
      </c>
      <c r="L38" s="44">
        <f t="shared" si="11"/>
        <v>9.4939057400669942</v>
      </c>
      <c r="M38" s="44">
        <f t="shared" si="11"/>
        <v>6.4289876858435129</v>
      </c>
      <c r="N38" s="44">
        <f t="shared" si="11"/>
        <v>3.8629433407955891</v>
      </c>
      <c r="O38" s="44">
        <f t="shared" si="11"/>
        <v>4.4418016316976061</v>
      </c>
      <c r="P38" s="44">
        <f t="shared" si="11"/>
        <v>6.0014488697861443</v>
      </c>
      <c r="Q38" s="44">
        <f t="shared" si="11"/>
        <v>4.99296796960855</v>
      </c>
      <c r="R38" s="44">
        <f t="shared" si="11"/>
        <v>4.1818099331421825</v>
      </c>
      <c r="S38" s="44">
        <f t="shared" si="11"/>
        <v>7.8890884246539654</v>
      </c>
      <c r="T38" s="44">
        <f t="shared" si="11"/>
        <v>3.544920392620051</v>
      </c>
      <c r="U38" s="44">
        <f t="shared" si="11"/>
        <v>7.3219918264174542</v>
      </c>
      <c r="V38" s="44">
        <f t="shared" si="12"/>
        <v>5.2631578947368416</v>
      </c>
      <c r="W38" s="44">
        <f t="shared" si="12"/>
        <v>8.9775561097256862</v>
      </c>
      <c r="X38" s="44">
        <f t="shared" si="12"/>
        <v>8.8235294117647065</v>
      </c>
      <c r="Y38" s="19">
        <f t="shared" si="12"/>
        <v>6.8627450980392162</v>
      </c>
      <c r="Z38" s="19">
        <f t="shared" si="12"/>
        <v>8.0745341614906838</v>
      </c>
      <c r="AA38" s="19">
        <f t="shared" si="12"/>
        <v>9.6033402922755737</v>
      </c>
      <c r="AB38" s="19">
        <f t="shared" si="12"/>
        <v>7.8470824949698192</v>
      </c>
      <c r="AC38" s="43">
        <f t="shared" si="12"/>
        <v>9.025270758122744</v>
      </c>
      <c r="AD38" s="43">
        <f t="shared" si="12"/>
        <v>7.0397111913357406</v>
      </c>
    </row>
    <row r="39" spans="1:30" s="12" customFormat="1" ht="16.5" customHeight="1" x14ac:dyDescent="0.3">
      <c r="A39" s="9" t="s">
        <v>4</v>
      </c>
      <c r="B39" s="44">
        <f t="shared" si="10"/>
        <v>5.1943155649784041</v>
      </c>
      <c r="C39" s="44">
        <f t="shared" si="10"/>
        <v>4.851207169540861</v>
      </c>
      <c r="D39" s="44">
        <f t="shared" si="10"/>
        <v>4.2949453591836111</v>
      </c>
      <c r="E39" s="44">
        <f t="shared" si="10"/>
        <v>4.2340343316541151</v>
      </c>
      <c r="F39" s="44">
        <f t="shared" si="10"/>
        <v>3.9556150837051938</v>
      </c>
      <c r="G39" s="44">
        <f t="shared" si="10"/>
        <v>3.8849159888417284</v>
      </c>
      <c r="H39" s="44">
        <f t="shared" si="11"/>
        <v>3.430859785025052</v>
      </c>
      <c r="I39" s="44">
        <f t="shared" si="11"/>
        <v>3.169435643361862</v>
      </c>
      <c r="J39" s="44">
        <f t="shared" si="11"/>
        <v>2.2567373699991133</v>
      </c>
      <c r="K39" s="44">
        <f t="shared" si="11"/>
        <v>3.3314989994080717</v>
      </c>
      <c r="L39" s="44">
        <f t="shared" si="11"/>
        <v>3.0392981035841689</v>
      </c>
      <c r="M39" s="44">
        <f t="shared" si="11"/>
        <v>2.1625282089434461</v>
      </c>
      <c r="N39" s="44">
        <f t="shared" si="11"/>
        <v>2.7158010554341745</v>
      </c>
      <c r="O39" s="44">
        <f t="shared" si="11"/>
        <v>1.7624392399072042</v>
      </c>
      <c r="P39" s="44">
        <f t="shared" si="11"/>
        <v>2.1837107570808221</v>
      </c>
      <c r="Q39" s="44">
        <f t="shared" si="11"/>
        <v>1.2462680481044723</v>
      </c>
      <c r="R39" s="44">
        <f t="shared" si="11"/>
        <v>0.78580301392948904</v>
      </c>
      <c r="S39" s="44">
        <f t="shared" si="11"/>
        <v>0.92480336903740301</v>
      </c>
      <c r="T39" s="44">
        <f t="shared" si="11"/>
        <v>1.8887362810646524</v>
      </c>
      <c r="U39" s="44">
        <f t="shared" si="11"/>
        <v>2.8657371307451425</v>
      </c>
      <c r="V39" s="44">
        <f t="shared" si="12"/>
        <v>2.7697634160415463</v>
      </c>
      <c r="W39" s="44">
        <f t="shared" si="12"/>
        <v>2.6402640264026402</v>
      </c>
      <c r="X39" s="44">
        <f t="shared" si="12"/>
        <v>2.7229044313934865</v>
      </c>
      <c r="Y39" s="19">
        <f t="shared" si="12"/>
        <v>2.963160704751735</v>
      </c>
      <c r="Z39" s="19">
        <f t="shared" si="12"/>
        <v>2.4187256176853058</v>
      </c>
      <c r="AA39" s="19">
        <f t="shared" si="12"/>
        <v>2.5129533678756477</v>
      </c>
      <c r="AB39" s="19">
        <f t="shared" si="12"/>
        <v>2.7034052508448139</v>
      </c>
      <c r="AC39" s="43">
        <f t="shared" si="12"/>
        <v>2.358490566037736</v>
      </c>
      <c r="AD39" s="43">
        <f t="shared" si="12"/>
        <v>3.1708595387840668</v>
      </c>
    </row>
    <row r="40" spans="1:30" s="12" customFormat="1" ht="16.5" customHeight="1" x14ac:dyDescent="0.3">
      <c r="A40" s="9" t="s">
        <v>5</v>
      </c>
      <c r="B40" s="44">
        <f t="shared" si="10"/>
        <v>36.38123394105223</v>
      </c>
      <c r="C40" s="44">
        <f t="shared" si="10"/>
        <v>33.949173283603905</v>
      </c>
      <c r="D40" s="44">
        <f t="shared" si="10"/>
        <v>28.258291784734134</v>
      </c>
      <c r="E40" s="44">
        <f t="shared" si="10"/>
        <v>32.386110433986204</v>
      </c>
      <c r="F40" s="44">
        <f t="shared" si="10"/>
        <v>35.243812287931377</v>
      </c>
      <c r="G40" s="44">
        <f t="shared" si="10"/>
        <v>28.610747557659082</v>
      </c>
      <c r="H40" s="44">
        <f t="shared" si="11"/>
        <v>23.823997597111603</v>
      </c>
      <c r="I40" s="44">
        <f t="shared" si="11"/>
        <v>25.425892796512105</v>
      </c>
      <c r="J40" s="44">
        <f t="shared" si="11"/>
        <v>26.137761608476474</v>
      </c>
      <c r="K40" s="44">
        <f t="shared" si="11"/>
        <v>25.399888967192734</v>
      </c>
      <c r="L40" s="44">
        <f t="shared" si="11"/>
        <v>22.395197291764752</v>
      </c>
      <c r="M40" s="44">
        <f t="shared" si="11"/>
        <v>22.314604685620694</v>
      </c>
      <c r="N40" s="44">
        <f t="shared" si="11"/>
        <v>30.555907014339468</v>
      </c>
      <c r="O40" s="44">
        <f t="shared" si="11"/>
        <v>20.512175653187125</v>
      </c>
      <c r="P40" s="44">
        <f t="shared" si="11"/>
        <v>22.814873763260742</v>
      </c>
      <c r="Q40" s="44">
        <f t="shared" si="11"/>
        <v>27.444716826143651</v>
      </c>
      <c r="R40" s="44">
        <f t="shared" si="11"/>
        <v>21.2853402099907</v>
      </c>
      <c r="S40" s="44">
        <f t="shared" si="11"/>
        <v>29.995198349296505</v>
      </c>
      <c r="T40" s="44">
        <f t="shared" si="11"/>
        <v>24.232317573641492</v>
      </c>
      <c r="U40" s="44">
        <f t="shared" si="11"/>
        <v>17.687612641283156</v>
      </c>
      <c r="V40" s="44">
        <f t="shared" si="12"/>
        <v>26.287262872628723</v>
      </c>
      <c r="W40" s="44">
        <f t="shared" si="12"/>
        <v>26.005361930294907</v>
      </c>
      <c r="X40" s="44">
        <f t="shared" si="12"/>
        <v>29.637470230219638</v>
      </c>
      <c r="Y40" s="19">
        <f t="shared" si="12"/>
        <v>22.631578947368421</v>
      </c>
      <c r="Z40" s="19">
        <f t="shared" si="12"/>
        <v>22.164948453608247</v>
      </c>
      <c r="AA40" s="19">
        <f t="shared" si="12"/>
        <v>20.162932790224033</v>
      </c>
      <c r="AB40" s="19">
        <f t="shared" si="12"/>
        <v>19.438877755511022</v>
      </c>
      <c r="AC40" s="43">
        <f t="shared" si="12"/>
        <v>20.321931589537222</v>
      </c>
      <c r="AD40" s="43">
        <f t="shared" si="12"/>
        <v>22.334004024144868</v>
      </c>
    </row>
    <row r="41" spans="1:30" s="12" customFormat="1" ht="16.5" customHeight="1" x14ac:dyDescent="0.3">
      <c r="A41" s="9" t="s">
        <v>6</v>
      </c>
      <c r="B41" s="44">
        <f t="shared" si="10"/>
        <v>0</v>
      </c>
      <c r="C41" s="44">
        <f t="shared" si="10"/>
        <v>22.561495303711947</v>
      </c>
      <c r="D41" s="44">
        <f t="shared" si="10"/>
        <v>0</v>
      </c>
      <c r="E41" s="44">
        <f t="shared" si="10"/>
        <v>13.49998160627506</v>
      </c>
      <c r="F41" s="44">
        <f t="shared" si="10"/>
        <v>12.010830405993694</v>
      </c>
      <c r="G41" s="44">
        <f t="shared" si="10"/>
        <v>33.921536546102359</v>
      </c>
      <c r="H41" s="44">
        <f t="shared" si="11"/>
        <v>65.48584963901223</v>
      </c>
      <c r="I41" s="44">
        <f t="shared" si="11"/>
        <v>14.585469192978282</v>
      </c>
      <c r="J41" s="44">
        <f t="shared" si="11"/>
        <v>18.123055820869542</v>
      </c>
      <c r="K41" s="44">
        <f t="shared" si="11"/>
        <v>4.3465049384337133</v>
      </c>
      <c r="L41" s="44">
        <f t="shared" si="11"/>
        <v>32.77780686808137</v>
      </c>
      <c r="M41" s="44">
        <f t="shared" si="11"/>
        <v>18.622426832205637</v>
      </c>
      <c r="N41" s="44">
        <f t="shared" si="11"/>
        <v>7.6769612499239344</v>
      </c>
      <c r="O41" s="44">
        <f t="shared" si="11"/>
        <v>13.450273269813398</v>
      </c>
      <c r="P41" s="44">
        <f t="shared" si="11"/>
        <v>7.2282419556654336</v>
      </c>
      <c r="Q41" s="44">
        <f t="shared" si="11"/>
        <v>13.858648483811887</v>
      </c>
      <c r="R41" s="44">
        <f t="shared" si="11"/>
        <v>13.593273884962434</v>
      </c>
      <c r="S41" s="44">
        <f t="shared" si="11"/>
        <v>12.091518416498266</v>
      </c>
      <c r="T41" s="44">
        <f t="shared" si="11"/>
        <v>7.3284873536219726</v>
      </c>
      <c r="U41" s="44">
        <f t="shared" si="11"/>
        <v>6.9869873648618075</v>
      </c>
      <c r="V41" s="44">
        <f t="shared" si="12"/>
        <v>10.869565217391305</v>
      </c>
      <c r="W41" s="44">
        <f t="shared" si="12"/>
        <v>2.083333333333333</v>
      </c>
      <c r="X41" s="44">
        <f t="shared" si="12"/>
        <v>13.861386138613863</v>
      </c>
      <c r="Y41" s="19">
        <f t="shared" si="12"/>
        <v>9.9009900990099009</v>
      </c>
      <c r="Z41" s="19">
        <f t="shared" si="12"/>
        <v>9.8039215686274517</v>
      </c>
      <c r="AA41" s="19">
        <f t="shared" si="12"/>
        <v>3.8461538461538463</v>
      </c>
      <c r="AB41" s="19">
        <f t="shared" si="12"/>
        <v>3.3112582781456954</v>
      </c>
      <c r="AC41" s="43">
        <f t="shared" si="12"/>
        <v>4.6979865771812079</v>
      </c>
      <c r="AD41" s="43">
        <f t="shared" si="12"/>
        <v>2.0134228187919461</v>
      </c>
    </row>
    <row r="42" spans="1:30" s="12" customFormat="1" ht="16.5" customHeight="1" x14ac:dyDescent="0.3">
      <c r="A42" s="9" t="s">
        <v>7</v>
      </c>
      <c r="B42" s="44">
        <f t="shared" si="10"/>
        <v>0</v>
      </c>
      <c r="C42" s="44">
        <f t="shared" si="10"/>
        <v>0</v>
      </c>
      <c r="D42" s="44">
        <f t="shared" si="10"/>
        <v>0</v>
      </c>
      <c r="E42" s="44">
        <f t="shared" si="10"/>
        <v>0</v>
      </c>
      <c r="F42" s="44">
        <f t="shared" si="10"/>
        <v>0</v>
      </c>
      <c r="G42" s="44">
        <f t="shared" si="10"/>
        <v>0</v>
      </c>
      <c r="H42" s="44">
        <f t="shared" si="11"/>
        <v>0</v>
      </c>
      <c r="I42" s="44">
        <f t="shared" si="11"/>
        <v>0</v>
      </c>
      <c r="J42" s="44">
        <f t="shared" si="11"/>
        <v>0</v>
      </c>
      <c r="K42" s="44">
        <f t="shared" si="11"/>
        <v>0</v>
      </c>
      <c r="L42" s="44">
        <f t="shared" si="11"/>
        <v>0</v>
      </c>
      <c r="M42" s="44">
        <f t="shared" si="11"/>
        <v>0</v>
      </c>
      <c r="N42" s="44">
        <f t="shared" si="11"/>
        <v>8.1709680276557854</v>
      </c>
      <c r="O42" s="44">
        <f t="shared" si="11"/>
        <v>0</v>
      </c>
      <c r="P42" s="44">
        <f t="shared" si="11"/>
        <v>47.083937072721682</v>
      </c>
      <c r="Q42" s="44">
        <f t="shared" si="11"/>
        <v>0</v>
      </c>
      <c r="R42" s="44">
        <f>+R9/(R33)*100</f>
        <v>4.8961645894688388</v>
      </c>
      <c r="S42" s="44">
        <f t="shared" si="11"/>
        <v>4.4283294583236401</v>
      </c>
      <c r="T42" s="44">
        <f t="shared" si="11"/>
        <v>0</v>
      </c>
      <c r="U42" s="44">
        <f t="shared" si="11"/>
        <v>12.632209893009918</v>
      </c>
      <c r="V42" s="44">
        <f t="shared" si="12"/>
        <v>3.225806451612903</v>
      </c>
      <c r="W42" s="44">
        <f t="shared" si="12"/>
        <v>0</v>
      </c>
      <c r="X42" s="44">
        <f t="shared" si="12"/>
        <v>5.5555555555555554</v>
      </c>
      <c r="Y42" s="19">
        <f t="shared" si="12"/>
        <v>5.5555555555555554</v>
      </c>
      <c r="Z42" s="19">
        <f t="shared" si="12"/>
        <v>0</v>
      </c>
      <c r="AA42" s="19">
        <f t="shared" si="12"/>
        <v>0</v>
      </c>
      <c r="AB42" s="19">
        <f t="shared" si="12"/>
        <v>0</v>
      </c>
      <c r="AC42" s="43">
        <f t="shared" si="12"/>
        <v>0</v>
      </c>
      <c r="AD42" s="43">
        <f t="shared" si="12"/>
        <v>0</v>
      </c>
    </row>
    <row r="43" spans="1:30" s="12" customFormat="1" ht="16.5" customHeight="1" x14ac:dyDescent="0.3">
      <c r="A43" s="9" t="s">
        <v>8</v>
      </c>
      <c r="B43" s="44">
        <f t="shared" si="10"/>
        <v>17.000884215988073</v>
      </c>
      <c r="C43" s="44">
        <f t="shared" si="10"/>
        <v>0</v>
      </c>
      <c r="D43" s="44">
        <f t="shared" si="10"/>
        <v>0</v>
      </c>
      <c r="E43" s="44">
        <f t="shared" si="10"/>
        <v>0</v>
      </c>
      <c r="F43" s="44">
        <f t="shared" si="10"/>
        <v>0</v>
      </c>
      <c r="G43" s="44">
        <f t="shared" si="10"/>
        <v>0</v>
      </c>
      <c r="H43" s="44">
        <f t="shared" si="11"/>
        <v>0</v>
      </c>
      <c r="I43" s="44">
        <f t="shared" si="11"/>
        <v>0</v>
      </c>
      <c r="J43" s="44">
        <f t="shared" si="11"/>
        <v>32.469698871142214</v>
      </c>
      <c r="K43" s="44">
        <f t="shared" si="11"/>
        <v>0</v>
      </c>
      <c r="L43" s="44">
        <f t="shared" si="11"/>
        <v>0</v>
      </c>
      <c r="M43" s="44">
        <f t="shared" si="11"/>
        <v>0</v>
      </c>
      <c r="N43" s="44">
        <f t="shared" si="11"/>
        <v>0</v>
      </c>
      <c r="O43" s="44">
        <f t="shared" si="11"/>
        <v>0</v>
      </c>
      <c r="P43" s="44">
        <f t="shared" si="11"/>
        <v>10.658975150198284</v>
      </c>
      <c r="Q43" s="44">
        <f t="shared" si="11"/>
        <v>26.036997184359123</v>
      </c>
      <c r="R43" s="44">
        <f t="shared" si="11"/>
        <v>0</v>
      </c>
      <c r="S43" s="44">
        <f t="shared" si="11"/>
        <v>4.7892901510499009</v>
      </c>
      <c r="T43" s="44">
        <f t="shared" si="11"/>
        <v>0</v>
      </c>
      <c r="U43" s="44">
        <f t="shared" si="11"/>
        <v>9.5316981387453037</v>
      </c>
      <c r="V43" s="44">
        <f t="shared" si="12"/>
        <v>10</v>
      </c>
      <c r="W43" s="44">
        <f t="shared" si="12"/>
        <v>0</v>
      </c>
      <c r="X43" s="44">
        <f t="shared" si="12"/>
        <v>4.7619047619047619</v>
      </c>
      <c r="Y43" s="19">
        <f t="shared" si="12"/>
        <v>4.7619047619047619</v>
      </c>
      <c r="Z43" s="19">
        <f t="shared" si="12"/>
        <v>4.5454545454545459</v>
      </c>
      <c r="AA43" s="19">
        <f t="shared" si="12"/>
        <v>0</v>
      </c>
      <c r="AB43" s="19">
        <f t="shared" si="12"/>
        <v>4.1666666666666661</v>
      </c>
      <c r="AC43" s="43">
        <f t="shared" si="12"/>
        <v>4.5454545454545459</v>
      </c>
      <c r="AD43" s="43">
        <f t="shared" si="12"/>
        <v>0</v>
      </c>
    </row>
    <row r="44" spans="1:30" s="51" customFormat="1" ht="16.5" customHeight="1" x14ac:dyDescent="0.3">
      <c r="A44" s="13" t="s">
        <v>14</v>
      </c>
      <c r="B44" s="7">
        <f t="shared" ref="B44:G51" si="13">B11/B27*100</f>
        <v>713.54850822479318</v>
      </c>
      <c r="C44" s="7">
        <f t="shared" si="13"/>
        <v>706.27132579747501</v>
      </c>
      <c r="D44" s="7">
        <f t="shared" si="13"/>
        <v>752.81667025416721</v>
      </c>
      <c r="E44" s="7">
        <f t="shared" si="13"/>
        <v>746.10427576703978</v>
      </c>
      <c r="F44" s="7">
        <f t="shared" si="13"/>
        <v>793.37515751362639</v>
      </c>
      <c r="G44" s="7">
        <f t="shared" si="13"/>
        <v>797.50612211369503</v>
      </c>
      <c r="H44" s="7">
        <f t="shared" ref="H44:U51" si="14">+H11/(H27)*100</f>
        <v>766.7369408596428</v>
      </c>
      <c r="I44" s="7">
        <f t="shared" si="14"/>
        <v>737.10997593055299</v>
      </c>
      <c r="J44" s="7">
        <f t="shared" si="14"/>
        <v>720.22678339390086</v>
      </c>
      <c r="K44" s="7">
        <f t="shared" si="14"/>
        <v>678.93910330282711</v>
      </c>
      <c r="L44" s="7">
        <f t="shared" si="14"/>
        <v>680.08492957025317</v>
      </c>
      <c r="M44" s="7">
        <f t="shared" si="14"/>
        <v>630.63094271837986</v>
      </c>
      <c r="N44" s="7">
        <f t="shared" si="14"/>
        <v>229.90143729707682</v>
      </c>
      <c r="O44" s="7">
        <f t="shared" si="14"/>
        <v>230.87841424748459</v>
      </c>
      <c r="P44" s="7">
        <f t="shared" si="14"/>
        <v>236.77709060142183</v>
      </c>
      <c r="Q44" s="7">
        <f t="shared" si="14"/>
        <v>218.36590814916957</v>
      </c>
      <c r="R44" s="7">
        <f t="shared" si="14"/>
        <v>232.11073024139276</v>
      </c>
      <c r="S44" s="7">
        <f t="shared" si="14"/>
        <v>238.23158862228703</v>
      </c>
      <c r="T44" s="7">
        <f t="shared" si="14"/>
        <v>260.83033703084828</v>
      </c>
      <c r="U44" s="7">
        <f t="shared" si="14"/>
        <v>280.60778970246764</v>
      </c>
      <c r="V44" s="7">
        <f t="shared" ref="V44:AD51" si="15">V11/V27*100</f>
        <v>282.72508626999894</v>
      </c>
      <c r="W44" s="7">
        <f t="shared" si="15"/>
        <v>242.1373381216672</v>
      </c>
      <c r="X44" s="7">
        <f t="shared" si="15"/>
        <v>231.22353577112884</v>
      </c>
      <c r="Y44" s="7">
        <f t="shared" si="15"/>
        <v>262.10968775020018</v>
      </c>
      <c r="Z44" s="7">
        <f t="shared" si="15"/>
        <v>253.20275806935143</v>
      </c>
      <c r="AA44" s="7">
        <f t="shared" si="15"/>
        <v>253.84691066509245</v>
      </c>
      <c r="AB44" s="7">
        <f t="shared" si="15"/>
        <v>256.40718562874252</v>
      </c>
      <c r="AC44" s="34">
        <f t="shared" si="15"/>
        <v>246.06488588680787</v>
      </c>
      <c r="AD44" s="34">
        <f t="shared" si="15"/>
        <v>237.45778323610685</v>
      </c>
    </row>
    <row r="45" spans="1:30" s="12" customFormat="1" ht="16.5" customHeight="1" x14ac:dyDescent="0.3">
      <c r="A45" s="9" t="s">
        <v>2</v>
      </c>
      <c r="B45" s="10">
        <f t="shared" si="13"/>
        <v>814.50915174377712</v>
      </c>
      <c r="C45" s="10">
        <f t="shared" si="13"/>
        <v>807.85008547382961</v>
      </c>
      <c r="D45" s="10">
        <f t="shared" si="13"/>
        <v>847.96644319318</v>
      </c>
      <c r="E45" s="10">
        <f t="shared" si="13"/>
        <v>847.89890474726201</v>
      </c>
      <c r="F45" s="10">
        <f t="shared" si="13"/>
        <v>923.88977772009616</v>
      </c>
      <c r="G45" s="10">
        <f t="shared" si="13"/>
        <v>909.8929174837549</v>
      </c>
      <c r="H45" s="10">
        <f t="shared" si="14"/>
        <v>889.53627992322004</v>
      </c>
      <c r="I45" s="10">
        <f t="shared" si="14"/>
        <v>860.36437717495244</v>
      </c>
      <c r="J45" s="10">
        <f t="shared" si="14"/>
        <v>870.93042525212252</v>
      </c>
      <c r="K45" s="10">
        <f t="shared" si="14"/>
        <v>836.74160790368717</v>
      </c>
      <c r="L45" s="10">
        <f t="shared" si="14"/>
        <v>825.18677727160377</v>
      </c>
      <c r="M45" s="10">
        <f t="shared" si="14"/>
        <v>766.85722128800955</v>
      </c>
      <c r="N45" s="10">
        <f t="shared" si="14"/>
        <v>231.05734262685002</v>
      </c>
      <c r="O45" s="10">
        <f t="shared" si="14"/>
        <v>238.57024617407575</v>
      </c>
      <c r="P45" s="10">
        <f t="shared" si="14"/>
        <v>248.54030170380105</v>
      </c>
      <c r="Q45" s="10">
        <f t="shared" si="14"/>
        <v>232.23840287002994</v>
      </c>
      <c r="R45" s="10">
        <f t="shared" si="14"/>
        <v>239.13885646749185</v>
      </c>
      <c r="S45" s="10">
        <f t="shared" si="14"/>
        <v>262.80643844436855</v>
      </c>
      <c r="T45" s="10">
        <f t="shared" si="14"/>
        <v>257.12514694093397</v>
      </c>
      <c r="U45" s="10">
        <f t="shared" si="14"/>
        <v>283.19490035276601</v>
      </c>
      <c r="V45" s="10">
        <f t="shared" si="15"/>
        <v>289.95913601868068</v>
      </c>
      <c r="W45" s="10">
        <f t="shared" si="15"/>
        <v>244.2175408426483</v>
      </c>
      <c r="X45" s="10">
        <f t="shared" si="15"/>
        <v>228.3955367449019</v>
      </c>
      <c r="Y45" s="10">
        <f t="shared" si="15"/>
        <v>265.89072720277034</v>
      </c>
      <c r="Z45" s="10">
        <f t="shared" si="15"/>
        <v>276.53478854024559</v>
      </c>
      <c r="AA45" s="10">
        <f t="shared" si="15"/>
        <v>285.57466770914777</v>
      </c>
      <c r="AB45" s="10">
        <f t="shared" si="15"/>
        <v>292.32628398791542</v>
      </c>
      <c r="AC45" s="33">
        <f t="shared" si="15"/>
        <v>296.31758194976589</v>
      </c>
      <c r="AD45" s="33">
        <f t="shared" si="15"/>
        <v>290.12345679012344</v>
      </c>
    </row>
    <row r="46" spans="1:30" s="12" customFormat="1" ht="16.5" customHeight="1" x14ac:dyDescent="0.3">
      <c r="A46" s="9" t="s">
        <v>3</v>
      </c>
      <c r="B46" s="10">
        <f t="shared" si="13"/>
        <v>714.94221235315888</v>
      </c>
      <c r="C46" s="10">
        <f t="shared" si="13"/>
        <v>681.50632989997769</v>
      </c>
      <c r="D46" s="10">
        <f t="shared" si="13"/>
        <v>676.91277720485766</v>
      </c>
      <c r="E46" s="10">
        <f t="shared" si="13"/>
        <v>524.19065403401351</v>
      </c>
      <c r="F46" s="10">
        <f t="shared" si="13"/>
        <v>431.51652756713742</v>
      </c>
      <c r="G46" s="10">
        <f t="shared" si="13"/>
        <v>529.07617331486108</v>
      </c>
      <c r="H46" s="10">
        <f t="shared" si="14"/>
        <v>619.94713852982011</v>
      </c>
      <c r="I46" s="10">
        <f t="shared" si="14"/>
        <v>419.0369964680192</v>
      </c>
      <c r="J46" s="10">
        <f t="shared" si="14"/>
        <v>394.21964238277212</v>
      </c>
      <c r="K46" s="10">
        <f t="shared" si="14"/>
        <v>440.42388071425165</v>
      </c>
      <c r="L46" s="10">
        <f t="shared" si="14"/>
        <v>423.42819600698789</v>
      </c>
      <c r="M46" s="10">
        <f t="shared" si="14"/>
        <v>367.67686717609803</v>
      </c>
      <c r="N46" s="10">
        <f t="shared" si="14"/>
        <v>160.16357389914018</v>
      </c>
      <c r="O46" s="10">
        <f t="shared" si="14"/>
        <v>164.64278048159127</v>
      </c>
      <c r="P46" s="10">
        <f t="shared" si="14"/>
        <v>186.90226480191134</v>
      </c>
      <c r="Q46" s="10">
        <f t="shared" si="14"/>
        <v>161.35170175471839</v>
      </c>
      <c r="R46" s="10">
        <f>+R13/(R29)*100</f>
        <v>161.36866565536891</v>
      </c>
      <c r="S46" s="10">
        <f t="shared" si="14"/>
        <v>201.53034975706953</v>
      </c>
      <c r="T46" s="10">
        <f t="shared" si="14"/>
        <v>222.88686968598569</v>
      </c>
      <c r="U46" s="10">
        <f t="shared" si="14"/>
        <v>226.98174661894109</v>
      </c>
      <c r="V46" s="10">
        <f t="shared" si="15"/>
        <v>201.09649122807016</v>
      </c>
      <c r="W46" s="10">
        <f t="shared" si="15"/>
        <v>191.02244389027433</v>
      </c>
      <c r="X46" s="10">
        <f t="shared" si="15"/>
        <v>174.11764705882354</v>
      </c>
      <c r="Y46" s="10">
        <f t="shared" si="15"/>
        <v>152.54901960784312</v>
      </c>
      <c r="Z46" s="10">
        <f t="shared" si="15"/>
        <v>199.37888198757764</v>
      </c>
      <c r="AA46" s="10">
        <f t="shared" si="15"/>
        <v>211.69102296450939</v>
      </c>
      <c r="AB46" s="10">
        <f t="shared" si="15"/>
        <v>205.63380281690141</v>
      </c>
      <c r="AC46" s="33">
        <f t="shared" si="15"/>
        <v>239.71119133574007</v>
      </c>
      <c r="AD46" s="33">
        <f t="shared" si="15"/>
        <v>190.07220216606498</v>
      </c>
    </row>
    <row r="47" spans="1:30" s="12" customFormat="1" ht="16.5" customHeight="1" x14ac:dyDescent="0.3">
      <c r="A47" s="9" t="s">
        <v>4</v>
      </c>
      <c r="B47" s="10">
        <f t="shared" si="13"/>
        <v>445.55684624036974</v>
      </c>
      <c r="C47" s="10">
        <f t="shared" si="13"/>
        <v>437.31513173967863</v>
      </c>
      <c r="D47" s="10">
        <f t="shared" si="13"/>
        <v>493.02196947287922</v>
      </c>
      <c r="E47" s="10">
        <f t="shared" si="13"/>
        <v>537.26324796362826</v>
      </c>
      <c r="F47" s="10">
        <f t="shared" si="13"/>
        <v>543.22229261283212</v>
      </c>
      <c r="G47" s="10">
        <f t="shared" si="13"/>
        <v>552.64159345067526</v>
      </c>
      <c r="H47" s="10">
        <f t="shared" si="14"/>
        <v>514.30442696328237</v>
      </c>
      <c r="I47" s="10">
        <f t="shared" si="14"/>
        <v>505.66905037273341</v>
      </c>
      <c r="J47" s="10">
        <f t="shared" si="14"/>
        <v>462.17145508926285</v>
      </c>
      <c r="K47" s="10">
        <f t="shared" si="14"/>
        <v>383.32068844379774</v>
      </c>
      <c r="L47" s="10">
        <f t="shared" si="14"/>
        <v>412.12882284601324</v>
      </c>
      <c r="M47" s="10">
        <f t="shared" si="14"/>
        <v>390.02479104012224</v>
      </c>
      <c r="N47" s="10">
        <f t="shared" si="14"/>
        <v>179.80091097141596</v>
      </c>
      <c r="O47" s="10">
        <f t="shared" si="14"/>
        <v>155.7696298420112</v>
      </c>
      <c r="P47" s="10">
        <f t="shared" si="14"/>
        <v>173.20465821579387</v>
      </c>
      <c r="Q47" s="10">
        <f t="shared" si="14"/>
        <v>135.80760958487022</v>
      </c>
      <c r="R47" s="10">
        <f>+R14/(R30)*100</f>
        <v>164.67697944087553</v>
      </c>
      <c r="S47" s="10">
        <f t="shared" si="14"/>
        <v>144.93402799133051</v>
      </c>
      <c r="T47" s="10">
        <f t="shared" si="14"/>
        <v>204.772840979905</v>
      </c>
      <c r="U47" s="10">
        <f t="shared" si="14"/>
        <v>215.96195017295395</v>
      </c>
      <c r="V47" s="10">
        <f t="shared" si="15"/>
        <v>216.99365262550492</v>
      </c>
      <c r="W47" s="10">
        <f t="shared" si="15"/>
        <v>183.93839383938393</v>
      </c>
      <c r="X47" s="10">
        <f t="shared" si="15"/>
        <v>192.52536038441005</v>
      </c>
      <c r="Y47" s="10">
        <f t="shared" si="15"/>
        <v>205.87293112653495</v>
      </c>
      <c r="Z47" s="10">
        <f t="shared" si="15"/>
        <v>163.61508452535759</v>
      </c>
      <c r="AA47" s="10">
        <f t="shared" si="15"/>
        <v>158.39378238341968</v>
      </c>
      <c r="AB47" s="10">
        <f t="shared" si="15"/>
        <v>155.36781907980244</v>
      </c>
      <c r="AC47" s="33">
        <f t="shared" si="15"/>
        <v>128.06603773584905</v>
      </c>
      <c r="AD47" s="33">
        <f t="shared" si="15"/>
        <v>130.21488469601675</v>
      </c>
    </row>
    <row r="48" spans="1:30" s="12" customFormat="1" ht="16.5" customHeight="1" x14ac:dyDescent="0.3">
      <c r="A48" s="9" t="s">
        <v>5</v>
      </c>
      <c r="B48" s="10">
        <f t="shared" si="13"/>
        <v>852.8600802719742</v>
      </c>
      <c r="C48" s="10">
        <f t="shared" si="13"/>
        <v>842.52356923180434</v>
      </c>
      <c r="D48" s="10">
        <f t="shared" si="13"/>
        <v>972.23798491801506</v>
      </c>
      <c r="E48" s="10">
        <f t="shared" si="13"/>
        <v>515.53400282671919</v>
      </c>
      <c r="F48" s="10">
        <f t="shared" si="13"/>
        <v>747.04294974597406</v>
      </c>
      <c r="G48" s="10">
        <f t="shared" si="13"/>
        <v>738.28168154220293</v>
      </c>
      <c r="H48" s="10">
        <f t="shared" si="14"/>
        <v>646.22593482165223</v>
      </c>
      <c r="I48" s="10">
        <f t="shared" si="14"/>
        <v>768.57002529203669</v>
      </c>
      <c r="J48" s="10">
        <f t="shared" si="14"/>
        <v>466.30878954696857</v>
      </c>
      <c r="K48" s="10">
        <f t="shared" si="14"/>
        <v>470.83373127606745</v>
      </c>
      <c r="L48" s="10">
        <f t="shared" si="14"/>
        <v>458.97283645076487</v>
      </c>
      <c r="M48" s="10">
        <f t="shared" si="14"/>
        <v>465.01584247161281</v>
      </c>
      <c r="N48" s="10">
        <f t="shared" si="14"/>
        <v>390.6414663988399</v>
      </c>
      <c r="O48" s="10">
        <f t="shared" si="14"/>
        <v>425.42785088493298</v>
      </c>
      <c r="P48" s="10">
        <f t="shared" si="14"/>
        <v>361.85450945450759</v>
      </c>
      <c r="Q48" s="10">
        <f t="shared" si="14"/>
        <v>437.02444317440171</v>
      </c>
      <c r="R48" s="10">
        <f>+R15/(R31)*100</f>
        <v>357.09288399349106</v>
      </c>
      <c r="S48" s="10">
        <f>+S15/(S31)*100</f>
        <v>374.45618584444344</v>
      </c>
      <c r="T48" s="10">
        <f>+T15/(T31)*100</f>
        <v>442.95634274398424</v>
      </c>
      <c r="U48" s="10">
        <f t="shared" si="14"/>
        <v>484.53338871878708</v>
      </c>
      <c r="V48" s="10">
        <f t="shared" si="15"/>
        <v>522.49322493224929</v>
      </c>
      <c r="W48" s="10">
        <f t="shared" si="15"/>
        <v>485.52278820375341</v>
      </c>
      <c r="X48" s="10">
        <f t="shared" si="15"/>
        <v>416.77692511246363</v>
      </c>
      <c r="Y48" s="10">
        <f t="shared" si="15"/>
        <v>572.1052631578948</v>
      </c>
      <c r="Z48" s="10">
        <f t="shared" si="15"/>
        <v>529.12371134020623</v>
      </c>
      <c r="AA48" s="10">
        <f t="shared" si="15"/>
        <v>434.01221995926676</v>
      </c>
      <c r="AB48" s="10">
        <f t="shared" si="15"/>
        <v>399.59919839679361</v>
      </c>
      <c r="AC48" s="33">
        <f t="shared" si="15"/>
        <v>401.4084507042254</v>
      </c>
      <c r="AD48" s="33">
        <f t="shared" si="15"/>
        <v>337.22334004024145</v>
      </c>
    </row>
    <row r="49" spans="1:30" s="12" customFormat="1" ht="16.5" customHeight="1" x14ac:dyDescent="0.3">
      <c r="A49" s="9" t="s">
        <v>6</v>
      </c>
      <c r="B49" s="10">
        <f t="shared" si="13"/>
        <v>5835.3950041787793</v>
      </c>
      <c r="C49" s="10">
        <f t="shared" si="13"/>
        <v>4677.7500263029433</v>
      </c>
      <c r="D49" s="10">
        <f t="shared" si="13"/>
        <v>5392.8987700711514</v>
      </c>
      <c r="E49" s="10">
        <f t="shared" si="13"/>
        <v>4400.9940036456701</v>
      </c>
      <c r="F49" s="10">
        <f t="shared" si="13"/>
        <v>4389.9585133906949</v>
      </c>
      <c r="G49" s="10">
        <f t="shared" si="13"/>
        <v>5286.1061117676181</v>
      </c>
      <c r="H49" s="10">
        <f t="shared" si="14"/>
        <v>5250.774489237162</v>
      </c>
      <c r="I49" s="10">
        <f t="shared" si="14"/>
        <v>2335.7587093326647</v>
      </c>
      <c r="J49" s="10">
        <f t="shared" si="14"/>
        <v>4820.7328483512983</v>
      </c>
      <c r="K49" s="10">
        <f t="shared" si="14"/>
        <v>5846.0491421933448</v>
      </c>
      <c r="L49" s="10">
        <f t="shared" si="14"/>
        <v>7112.7840903736587</v>
      </c>
      <c r="M49" s="10">
        <f t="shared" si="14"/>
        <v>5117.4428934901098</v>
      </c>
      <c r="N49" s="10">
        <f t="shared" si="14"/>
        <v>1369.0580895697683</v>
      </c>
      <c r="O49" s="10">
        <f t="shared" si="14"/>
        <v>1568.7909641064173</v>
      </c>
      <c r="P49" s="10">
        <f t="shared" si="14"/>
        <v>1242.0529093818438</v>
      </c>
      <c r="Q49" s="10">
        <f>+Q16/(Q32)*100</f>
        <v>1362.7671009081687</v>
      </c>
      <c r="R49" s="10">
        <f t="shared" si="14"/>
        <v>1820.3659277612194</v>
      </c>
      <c r="S49" s="10">
        <f t="shared" si="14"/>
        <v>1943.4367782153577</v>
      </c>
      <c r="T49" s="10">
        <f t="shared" si="14"/>
        <v>2071.8680675454116</v>
      </c>
      <c r="U49" s="10">
        <f t="shared" si="14"/>
        <v>1892.4754348254269</v>
      </c>
      <c r="V49" s="10">
        <f t="shared" si="15"/>
        <v>1784.7826086956522</v>
      </c>
      <c r="W49" s="10">
        <f t="shared" si="15"/>
        <v>1562.5</v>
      </c>
      <c r="X49" s="10">
        <f t="shared" si="15"/>
        <v>1440.5940594059405</v>
      </c>
      <c r="Y49" s="10">
        <f t="shared" si="15"/>
        <v>1538.6138613861385</v>
      </c>
      <c r="Z49" s="10">
        <f t="shared" si="15"/>
        <v>1717.6470588235293</v>
      </c>
      <c r="AA49" s="10">
        <f t="shared" si="15"/>
        <v>1137.1794871794873</v>
      </c>
      <c r="AB49" s="10">
        <f t="shared" si="15"/>
        <v>1360.9271523178809</v>
      </c>
      <c r="AC49" s="33">
        <f t="shared" si="15"/>
        <v>1213.4228187919464</v>
      </c>
      <c r="AD49" s="33">
        <f t="shared" si="15"/>
        <v>1176.5100671140938</v>
      </c>
    </row>
    <row r="50" spans="1:30" s="12" customFormat="1" ht="16.5" customHeight="1" x14ac:dyDescent="0.3">
      <c r="A50" s="9" t="s">
        <v>7</v>
      </c>
      <c r="B50" s="10">
        <f t="shared" si="13"/>
        <v>1036.6341574903977</v>
      </c>
      <c r="C50" s="10">
        <f t="shared" si="13"/>
        <v>1720.5226087424055</v>
      </c>
      <c r="D50" s="10">
        <f t="shared" si="13"/>
        <v>583.68149422462523</v>
      </c>
      <c r="E50" s="10">
        <f t="shared" si="13"/>
        <v>1397.851194712616</v>
      </c>
      <c r="F50" s="10">
        <f t="shared" si="13"/>
        <v>638.28892786608787</v>
      </c>
      <c r="G50" s="10">
        <f t="shared" si="13"/>
        <v>536.67612433111367</v>
      </c>
      <c r="H50" s="10">
        <f t="shared" si="14"/>
        <v>460.94577194929866</v>
      </c>
      <c r="I50" s="10">
        <f t="shared" si="14"/>
        <v>701.35398985348593</v>
      </c>
      <c r="J50" s="10">
        <f t="shared" si="14"/>
        <v>772.83273765615979</v>
      </c>
      <c r="K50" s="10">
        <f t="shared" si="14"/>
        <v>410.82398967609333</v>
      </c>
      <c r="L50" s="10">
        <f t="shared" si="14"/>
        <v>523.73533276682633</v>
      </c>
      <c r="M50" s="10">
        <f t="shared" si="14"/>
        <v>404.90137159327378</v>
      </c>
      <c r="N50" s="10">
        <f t="shared" si="14"/>
        <v>302.32581702326399</v>
      </c>
      <c r="O50" s="10">
        <f t="shared" si="14"/>
        <v>141.15420755433544</v>
      </c>
      <c r="P50" s="10">
        <f t="shared" si="14"/>
        <v>309.40872933502817</v>
      </c>
      <c r="Q50" s="10">
        <f t="shared" si="14"/>
        <v>168.37665742143344</v>
      </c>
      <c r="R50" s="10">
        <f t="shared" si="14"/>
        <v>269.28905242078616</v>
      </c>
      <c r="S50" s="10">
        <f t="shared" si="14"/>
        <v>172.70484887462197</v>
      </c>
      <c r="T50" s="10">
        <f t="shared" si="14"/>
        <v>76.868536254293147</v>
      </c>
      <c r="U50" s="10">
        <f t="shared" si="14"/>
        <v>217.90562065442111</v>
      </c>
      <c r="V50" s="10">
        <f t="shared" si="15"/>
        <v>125.80645161290323</v>
      </c>
      <c r="W50" s="10">
        <f t="shared" si="15"/>
        <v>50</v>
      </c>
      <c r="X50" s="10">
        <f t="shared" si="15"/>
        <v>50</v>
      </c>
      <c r="Y50" s="10">
        <f t="shared" si="15"/>
        <v>172.22222222222223</v>
      </c>
      <c r="Z50" s="10">
        <f t="shared" si="15"/>
        <v>55.555555555555557</v>
      </c>
      <c r="AA50" s="10">
        <f t="shared" si="15"/>
        <v>94.73684210526315</v>
      </c>
      <c r="AB50" s="10">
        <f t="shared" si="15"/>
        <v>135.13513513513513</v>
      </c>
      <c r="AC50" s="33">
        <f t="shared" si="15"/>
        <v>71.428571428571431</v>
      </c>
      <c r="AD50" s="33">
        <f t="shared" si="15"/>
        <v>77.142857142857153</v>
      </c>
    </row>
    <row r="51" spans="1:30" s="12" customFormat="1" ht="16.5" customHeight="1" x14ac:dyDescent="0.3">
      <c r="A51" s="9" t="s">
        <v>8</v>
      </c>
      <c r="B51" s="10">
        <f t="shared" si="13"/>
        <v>68.003536863952291</v>
      </c>
      <c r="C51" s="10">
        <f t="shared" si="13"/>
        <v>0</v>
      </c>
      <c r="D51" s="10">
        <f t="shared" si="13"/>
        <v>127.28656679398959</v>
      </c>
      <c r="E51" s="10">
        <f t="shared" si="13"/>
        <v>193.64964712193054</v>
      </c>
      <c r="F51" s="10">
        <f t="shared" si="13"/>
        <v>159.97796143603259</v>
      </c>
      <c r="G51" s="10">
        <f t="shared" si="13"/>
        <v>123.47441571520625</v>
      </c>
      <c r="H51" s="10">
        <f t="shared" si="14"/>
        <v>316.99724989035855</v>
      </c>
      <c r="I51" s="10">
        <f t="shared" si="14"/>
        <v>271.78510495321558</v>
      </c>
      <c r="J51" s="10">
        <f t="shared" si="14"/>
        <v>194.81819322685328</v>
      </c>
      <c r="K51" s="10">
        <f t="shared" si="14"/>
        <v>389.3459377591584</v>
      </c>
      <c r="L51" s="10">
        <f t="shared" si="14"/>
        <v>238.88458100361146</v>
      </c>
      <c r="M51" s="10">
        <f t="shared" si="14"/>
        <v>463.78167838209248</v>
      </c>
      <c r="N51" s="10">
        <f t="shared" si="14"/>
        <v>364.25237590116689</v>
      </c>
      <c r="O51" s="10">
        <f t="shared" si="14"/>
        <v>352.78706648552071</v>
      </c>
      <c r="P51" s="10">
        <f t="shared" si="14"/>
        <v>159.88462725297424</v>
      </c>
      <c r="Q51" s="10">
        <f>+Q18/(Q34)*100</f>
        <v>17.357998122906082</v>
      </c>
      <c r="R51" s="10">
        <f>+R18/(R34)*100</f>
        <v>93.572860039605544</v>
      </c>
      <c r="S51" s="10">
        <f t="shared" si="14"/>
        <v>52.682191661548913</v>
      </c>
      <c r="T51" s="10">
        <f t="shared" si="14"/>
        <v>188.72917920393175</v>
      </c>
      <c r="U51" s="10">
        <f t="shared" si="14"/>
        <v>352.67283113357621</v>
      </c>
      <c r="V51" s="10">
        <f t="shared" si="15"/>
        <v>890</v>
      </c>
      <c r="W51" s="10">
        <f t="shared" si="15"/>
        <v>1036.3636363636363</v>
      </c>
      <c r="X51" s="10">
        <f t="shared" si="15"/>
        <v>376.1904761904762</v>
      </c>
      <c r="Y51" s="10">
        <f t="shared" si="15"/>
        <v>423.8095238095238</v>
      </c>
      <c r="Z51" s="10">
        <f t="shared" si="15"/>
        <v>318.18181818181819</v>
      </c>
      <c r="AA51" s="10">
        <f t="shared" si="15"/>
        <v>508.33333333333331</v>
      </c>
      <c r="AB51" s="10">
        <f t="shared" si="15"/>
        <v>333.33333333333337</v>
      </c>
      <c r="AC51" s="33">
        <f t="shared" si="15"/>
        <v>359.09090909090907</v>
      </c>
      <c r="AD51" s="33">
        <f t="shared" si="15"/>
        <v>427.27272727272725</v>
      </c>
    </row>
    <row r="52" spans="1:30" s="51" customFormat="1" ht="16.5" customHeight="1" x14ac:dyDescent="0.3">
      <c r="A52" s="13" t="s">
        <v>15</v>
      </c>
      <c r="B52" s="7">
        <f t="shared" ref="B52:G59" si="16">B19/B27*100</f>
        <v>1179.2593692182716</v>
      </c>
      <c r="C52" s="7">
        <f t="shared" si="16"/>
        <v>1126.4976835582979</v>
      </c>
      <c r="D52" s="7">
        <f t="shared" si="16"/>
        <v>1004.8351318858424</v>
      </c>
      <c r="E52" s="7">
        <f t="shared" si="16"/>
        <v>920.60325937944947</v>
      </c>
      <c r="F52" s="7">
        <f t="shared" si="16"/>
        <v>963.79409912035442</v>
      </c>
      <c r="G52" s="7">
        <f t="shared" si="16"/>
        <v>871.05750322688027</v>
      </c>
      <c r="H52" s="7">
        <f t="shared" ref="H52:U59" si="17">+H19/(H27)*100</f>
        <v>823.65143234582376</v>
      </c>
      <c r="I52" s="7">
        <f t="shared" si="17"/>
        <v>808.40210981723021</v>
      </c>
      <c r="J52" s="7">
        <f t="shared" si="17"/>
        <v>773.01854476286985</v>
      </c>
      <c r="K52" s="7">
        <f t="shared" si="17"/>
        <v>720.39335167077911</v>
      </c>
      <c r="L52" s="7">
        <f t="shared" si="17"/>
        <v>718.48117380812073</v>
      </c>
      <c r="M52" s="7">
        <f t="shared" si="17"/>
        <v>679.77678539495912</v>
      </c>
      <c r="N52" s="7">
        <f t="shared" si="17"/>
        <v>292.30859159511652</v>
      </c>
      <c r="O52" s="7">
        <f t="shared" si="17"/>
        <v>257.37078247464325</v>
      </c>
      <c r="P52" s="7">
        <f t="shared" si="17"/>
        <v>267.47589969353658</v>
      </c>
      <c r="Q52" s="7">
        <f t="shared" si="17"/>
        <v>264.17662771011436</v>
      </c>
      <c r="R52" s="7">
        <f t="shared" si="17"/>
        <v>282.74992095705335</v>
      </c>
      <c r="S52" s="7">
        <f t="shared" si="17"/>
        <v>259.84077511916087</v>
      </c>
      <c r="T52" s="7">
        <f t="shared" si="17"/>
        <v>247.6696288600229</v>
      </c>
      <c r="U52" s="7">
        <f t="shared" si="17"/>
        <v>260.74273160835321</v>
      </c>
      <c r="V52" s="7">
        <f t="shared" ref="V52:AD59" si="18">V19/V27*100</f>
        <v>257.91069747987035</v>
      </c>
      <c r="W52" s="7">
        <f t="shared" si="18"/>
        <v>212.12319077157468</v>
      </c>
      <c r="X52" s="7">
        <f t="shared" si="18"/>
        <v>200.81282094915863</v>
      </c>
      <c r="Y52" s="7">
        <f t="shared" si="18"/>
        <v>236.73939151321056</v>
      </c>
      <c r="Z52" s="7">
        <f t="shared" si="18"/>
        <v>226.20165883881285</v>
      </c>
      <c r="AA52" s="7">
        <f t="shared" si="18"/>
        <v>246.39905548996458</v>
      </c>
      <c r="AB52" s="7">
        <f t="shared" si="18"/>
        <v>252.9241516966068</v>
      </c>
      <c r="AC52" s="34">
        <f t="shared" si="18"/>
        <v>249.6571487053526</v>
      </c>
      <c r="AD52" s="34">
        <f t="shared" si="18"/>
        <v>244.87769931429742</v>
      </c>
    </row>
    <row r="53" spans="1:30" s="12" customFormat="1" ht="16.5" customHeight="1" x14ac:dyDescent="0.3">
      <c r="A53" s="9" t="s">
        <v>2</v>
      </c>
      <c r="B53" s="10">
        <f t="shared" si="16"/>
        <v>1434.0744168718802</v>
      </c>
      <c r="C53" s="10">
        <f t="shared" si="16"/>
        <v>1327.3391717437248</v>
      </c>
      <c r="D53" s="10">
        <f t="shared" si="16"/>
        <v>1103.7312282042035</v>
      </c>
      <c r="E53" s="10">
        <f t="shared" si="16"/>
        <v>994.19216624341334</v>
      </c>
      <c r="F53" s="10">
        <f t="shared" si="16"/>
        <v>1076.9408393687152</v>
      </c>
      <c r="G53" s="10">
        <f t="shared" si="16"/>
        <v>942.56771702436095</v>
      </c>
      <c r="H53" s="10">
        <f t="shared" si="17"/>
        <v>906.2701085540757</v>
      </c>
      <c r="I53" s="10">
        <f t="shared" si="17"/>
        <v>889.85493021203581</v>
      </c>
      <c r="J53" s="10">
        <f t="shared" si="17"/>
        <v>883.2616200144347</v>
      </c>
      <c r="K53" s="10">
        <f t="shared" si="17"/>
        <v>834.16364559797489</v>
      </c>
      <c r="L53" s="10">
        <f t="shared" si="17"/>
        <v>840.34964731456648</v>
      </c>
      <c r="M53" s="10">
        <f t="shared" si="17"/>
        <v>796.09809525112848</v>
      </c>
      <c r="N53" s="10">
        <f t="shared" si="17"/>
        <v>260.30748094526973</v>
      </c>
      <c r="O53" s="10">
        <f t="shared" si="17"/>
        <v>228.46569159814572</v>
      </c>
      <c r="P53" s="10">
        <f t="shared" si="17"/>
        <v>242.15613302560666</v>
      </c>
      <c r="Q53" s="10">
        <f t="shared" si="17"/>
        <v>239.40150903848792</v>
      </c>
      <c r="R53" s="10">
        <f t="shared" si="17"/>
        <v>265.59819772930115</v>
      </c>
      <c r="S53" s="10">
        <f t="shared" si="17"/>
        <v>253.03910302151044</v>
      </c>
      <c r="T53" s="10">
        <f t="shared" si="17"/>
        <v>208.26307815102285</v>
      </c>
      <c r="U53" s="10">
        <f t="shared" si="17"/>
        <v>228.75264866245405</v>
      </c>
      <c r="V53" s="10">
        <f t="shared" si="18"/>
        <v>223.11733800350262</v>
      </c>
      <c r="W53" s="10">
        <f t="shared" si="18"/>
        <v>178.95528804815132</v>
      </c>
      <c r="X53" s="10">
        <f t="shared" si="18"/>
        <v>166.1600615621393</v>
      </c>
      <c r="Y53" s="10">
        <f t="shared" si="18"/>
        <v>195.07502885725279</v>
      </c>
      <c r="Z53" s="10">
        <f t="shared" si="18"/>
        <v>203.60553498343404</v>
      </c>
      <c r="AA53" s="10">
        <f t="shared" si="18"/>
        <v>230.98123534010946</v>
      </c>
      <c r="AB53" s="10">
        <f t="shared" si="18"/>
        <v>243.72608257804634</v>
      </c>
      <c r="AC53" s="33">
        <f t="shared" si="18"/>
        <v>254.02298850574715</v>
      </c>
      <c r="AD53" s="33">
        <f t="shared" si="18"/>
        <v>254.74670072371222</v>
      </c>
    </row>
    <row r="54" spans="1:30" s="12" customFormat="1" ht="16.5" customHeight="1" x14ac:dyDescent="0.3">
      <c r="A54" s="9" t="s">
        <v>3</v>
      </c>
      <c r="B54" s="10">
        <f t="shared" si="16"/>
        <v>841.9536503998213</v>
      </c>
      <c r="C54" s="10">
        <f t="shared" si="16"/>
        <v>840.57895046815804</v>
      </c>
      <c r="D54" s="10">
        <f t="shared" si="16"/>
        <v>796.49358327259267</v>
      </c>
      <c r="E54" s="10">
        <f t="shared" si="16"/>
        <v>606.39570568496879</v>
      </c>
      <c r="F54" s="10">
        <f t="shared" si="16"/>
        <v>516.28522730936936</v>
      </c>
      <c r="G54" s="10">
        <f t="shared" si="16"/>
        <v>511.82804939330009</v>
      </c>
      <c r="H54" s="10">
        <f t="shared" si="17"/>
        <v>521.77595823893841</v>
      </c>
      <c r="I54" s="10">
        <f t="shared" si="17"/>
        <v>452.18987751332708</v>
      </c>
      <c r="J54" s="10">
        <f t="shared" si="17"/>
        <v>410.70652333744187</v>
      </c>
      <c r="K54" s="10">
        <f t="shared" si="17"/>
        <v>409.58381353599168</v>
      </c>
      <c r="L54" s="10">
        <f t="shared" si="17"/>
        <v>417.41538903827882</v>
      </c>
      <c r="M54" s="10">
        <f t="shared" si="17"/>
        <v>397.67880971003444</v>
      </c>
      <c r="N54" s="10">
        <f t="shared" si="17"/>
        <v>313.78985906770322</v>
      </c>
      <c r="O54" s="10">
        <f t="shared" si="17"/>
        <v>291.67830714814278</v>
      </c>
      <c r="P54" s="10">
        <f t="shared" si="17"/>
        <v>268.35049946329474</v>
      </c>
      <c r="Q54" s="10">
        <f t="shared" si="17"/>
        <v>296.68741250989751</v>
      </c>
      <c r="R54" s="10">
        <f>+R21/(R29)*100</f>
        <v>277.96736614415681</v>
      </c>
      <c r="S54" s="10">
        <f t="shared" si="17"/>
        <v>282.33374028837375</v>
      </c>
      <c r="T54" s="10">
        <f>+T21/(T29)*100</f>
        <v>223.55154225960194</v>
      </c>
      <c r="U54" s="10">
        <f t="shared" si="17"/>
        <v>212.33776296610617</v>
      </c>
      <c r="V54" s="10">
        <f t="shared" si="18"/>
        <v>177.63157894736844</v>
      </c>
      <c r="W54" s="10">
        <f t="shared" si="18"/>
        <v>173.56608478802994</v>
      </c>
      <c r="X54" s="10">
        <f t="shared" si="18"/>
        <v>167.64705882352942</v>
      </c>
      <c r="Y54" s="10">
        <f t="shared" si="18"/>
        <v>169.80392156862746</v>
      </c>
      <c r="Z54" s="10">
        <f t="shared" si="18"/>
        <v>201.03519668737059</v>
      </c>
      <c r="AA54" s="10">
        <f t="shared" si="18"/>
        <v>307.30688935281836</v>
      </c>
      <c r="AB54" s="10">
        <f t="shared" si="18"/>
        <v>296.78068410462777</v>
      </c>
      <c r="AC54" s="33">
        <f t="shared" si="18"/>
        <v>359.5667870036101</v>
      </c>
      <c r="AD54" s="33">
        <f t="shared" si="18"/>
        <v>321.48014440433212</v>
      </c>
    </row>
    <row r="55" spans="1:30" s="12" customFormat="1" ht="16.5" customHeight="1" x14ac:dyDescent="0.3">
      <c r="A55" s="9" t="s">
        <v>4</v>
      </c>
      <c r="B55" s="10">
        <f t="shared" si="16"/>
        <v>540.65277735305131</v>
      </c>
      <c r="C55" s="10">
        <f t="shared" si="16"/>
        <v>664.19149033849726</v>
      </c>
      <c r="D55" s="10">
        <f t="shared" si="16"/>
        <v>732.12299353468325</v>
      </c>
      <c r="E55" s="10">
        <f t="shared" si="16"/>
        <v>769.36994927719718</v>
      </c>
      <c r="F55" s="10">
        <f t="shared" si="16"/>
        <v>738.49006780373793</v>
      </c>
      <c r="G55" s="10">
        <f t="shared" si="16"/>
        <v>704.54672622956264</v>
      </c>
      <c r="H55" s="10">
        <f t="shared" si="17"/>
        <v>637.39811249357308</v>
      </c>
      <c r="I55" s="10">
        <f t="shared" si="17"/>
        <v>623.63791470877368</v>
      </c>
      <c r="J55" s="10">
        <f t="shared" si="17"/>
        <v>564.85300542422249</v>
      </c>
      <c r="K55" s="10">
        <f t="shared" si="17"/>
        <v>483.70192615215285</v>
      </c>
      <c r="L55" s="10">
        <f t="shared" si="17"/>
        <v>485.60385450016054</v>
      </c>
      <c r="M55" s="10">
        <f t="shared" si="17"/>
        <v>454.71737220597277</v>
      </c>
      <c r="N55" s="10">
        <f t="shared" si="17"/>
        <v>257.40585619930209</v>
      </c>
      <c r="O55" s="10">
        <f t="shared" si="17"/>
        <v>207.51784582226529</v>
      </c>
      <c r="P55" s="10">
        <f t="shared" si="17"/>
        <v>228.1977741149459</v>
      </c>
      <c r="Q55" s="10">
        <f t="shared" si="17"/>
        <v>204.31674457209894</v>
      </c>
      <c r="R55" s="10">
        <f>+R22/(R30)*100</f>
        <v>214.11423862156988</v>
      </c>
      <c r="S55" s="10">
        <f t="shared" si="17"/>
        <v>201.23143308148238</v>
      </c>
      <c r="T55" s="10">
        <f>+T22/(T30)*100</f>
        <v>250.9482145378737</v>
      </c>
      <c r="U55" s="10">
        <f t="shared" si="17"/>
        <v>249.23315826090504</v>
      </c>
      <c r="V55" s="10">
        <f t="shared" si="18"/>
        <v>251.70225043277554</v>
      </c>
      <c r="W55" s="10">
        <f t="shared" si="18"/>
        <v>218.04180418041804</v>
      </c>
      <c r="X55" s="10">
        <f t="shared" si="18"/>
        <v>222.3705285638014</v>
      </c>
      <c r="Y55" s="10">
        <f t="shared" si="18"/>
        <v>235.74479444741056</v>
      </c>
      <c r="Z55" s="10">
        <f t="shared" si="18"/>
        <v>192.63979193758126</v>
      </c>
      <c r="AA55" s="10">
        <f t="shared" si="18"/>
        <v>193.8082901554404</v>
      </c>
      <c r="AB55" s="10">
        <f t="shared" si="18"/>
        <v>193.89134390434103</v>
      </c>
      <c r="AC55" s="33">
        <f t="shared" si="18"/>
        <v>166.01153039832286</v>
      </c>
      <c r="AD55" s="33">
        <f t="shared" si="18"/>
        <v>166.4832285115304</v>
      </c>
    </row>
    <row r="56" spans="1:30" s="12" customFormat="1" ht="16.5" customHeight="1" x14ac:dyDescent="0.3">
      <c r="A56" s="9" t="s">
        <v>5</v>
      </c>
      <c r="B56" s="10">
        <f t="shared" si="16"/>
        <v>1060.303077647397</v>
      </c>
      <c r="C56" s="10">
        <f t="shared" si="16"/>
        <v>991.46187783084088</v>
      </c>
      <c r="D56" s="10">
        <f t="shared" si="16"/>
        <v>1206.705432969728</v>
      </c>
      <c r="E56" s="10">
        <f t="shared" si="16"/>
        <v>697.62325638923346</v>
      </c>
      <c r="F56" s="10">
        <f t="shared" si="16"/>
        <v>980.21852925809139</v>
      </c>
      <c r="G56" s="10">
        <f t="shared" si="16"/>
        <v>885.3782423549502</v>
      </c>
      <c r="H56" s="10">
        <f t="shared" si="17"/>
        <v>810.34680715731008</v>
      </c>
      <c r="I56" s="10">
        <f t="shared" si="17"/>
        <v>990.64427883119311</v>
      </c>
      <c r="J56" s="10">
        <f t="shared" si="17"/>
        <v>670.12771783434357</v>
      </c>
      <c r="K56" s="10">
        <f t="shared" si="17"/>
        <v>668.15076346331216</v>
      </c>
      <c r="L56" s="10">
        <f t="shared" si="17"/>
        <v>533.3660780291558</v>
      </c>
      <c r="M56" s="10">
        <f t="shared" si="17"/>
        <v>553.76128179603529</v>
      </c>
      <c r="N56" s="10">
        <f t="shared" si="17"/>
        <v>453.07034538503348</v>
      </c>
      <c r="O56" s="10">
        <f t="shared" si="17"/>
        <v>465.9194184081075</v>
      </c>
      <c r="P56" s="10">
        <f t="shared" si="17"/>
        <v>423.93218922896125</v>
      </c>
      <c r="Q56" s="10">
        <f t="shared" si="17"/>
        <v>434.67203887501802</v>
      </c>
      <c r="R56" s="10">
        <f t="shared" si="17"/>
        <v>394.40483330276885</v>
      </c>
      <c r="S56" s="10">
        <f t="shared" si="17"/>
        <v>418.96518984662538</v>
      </c>
      <c r="T56" s="10">
        <f t="shared" si="17"/>
        <v>444.78028062587123</v>
      </c>
      <c r="U56" s="10">
        <f t="shared" si="17"/>
        <v>519.10463160856773</v>
      </c>
      <c r="V56" s="10">
        <f t="shared" si="18"/>
        <v>578.04878048780483</v>
      </c>
      <c r="W56" s="10">
        <f t="shared" si="18"/>
        <v>532.70777479892763</v>
      </c>
      <c r="X56" s="10">
        <f t="shared" si="18"/>
        <v>455.9407250595396</v>
      </c>
      <c r="Y56" s="10">
        <f t="shared" si="18"/>
        <v>627.1052631578948</v>
      </c>
      <c r="Z56" s="10">
        <f t="shared" si="18"/>
        <v>582.21649484536078</v>
      </c>
      <c r="AA56" s="10">
        <f t="shared" si="18"/>
        <v>482.07739307535638</v>
      </c>
      <c r="AB56" s="10">
        <f t="shared" si="18"/>
        <v>442.28456913827659</v>
      </c>
      <c r="AC56" s="33">
        <f t="shared" si="18"/>
        <v>438.02816901408448</v>
      </c>
      <c r="AD56" s="33">
        <f t="shared" si="18"/>
        <v>376.86116700201205</v>
      </c>
    </row>
    <row r="57" spans="1:30" s="12" customFormat="1" ht="16.5" customHeight="1" x14ac:dyDescent="0.3">
      <c r="A57" s="9" t="s">
        <v>6</v>
      </c>
      <c r="B57" s="10">
        <f t="shared" si="16"/>
        <v>21439.834185117819</v>
      </c>
      <c r="C57" s="10">
        <f t="shared" si="16"/>
        <v>9332.9385573021736</v>
      </c>
      <c r="D57" s="10">
        <f t="shared" si="16"/>
        <v>8599.8960751345003</v>
      </c>
      <c r="E57" s="10">
        <f t="shared" si="16"/>
        <v>6385.491299768104</v>
      </c>
      <c r="F57" s="10">
        <f t="shared" si="16"/>
        <v>6377.7509455826512</v>
      </c>
      <c r="G57" s="10">
        <f t="shared" si="16"/>
        <v>6631.660394763011</v>
      </c>
      <c r="H57" s="10">
        <f t="shared" si="17"/>
        <v>7643.9846305901538</v>
      </c>
      <c r="I57" s="10">
        <f t="shared" si="17"/>
        <v>3029.610315227203</v>
      </c>
      <c r="J57" s="10">
        <f t="shared" si="17"/>
        <v>5532.0627893204273</v>
      </c>
      <c r="K57" s="10">
        <f t="shared" si="17"/>
        <v>6854.4382879099658</v>
      </c>
      <c r="L57" s="10">
        <f t="shared" si="17"/>
        <v>7665.9095812725309</v>
      </c>
      <c r="M57" s="10">
        <f t="shared" si="17"/>
        <v>6402.3903449122981</v>
      </c>
      <c r="N57" s="10">
        <f t="shared" si="17"/>
        <v>2808.4883239305059</v>
      </c>
      <c r="O57" s="10">
        <f t="shared" si="17"/>
        <v>2654.5948426149898</v>
      </c>
      <c r="P57" s="10">
        <f t="shared" si="17"/>
        <v>2453.9881439484147</v>
      </c>
      <c r="Q57" s="10">
        <f>+Q24/(Q32)*100</f>
        <v>2774.0394715096791</v>
      </c>
      <c r="R57" s="10">
        <f>+R24/(R32)*100</f>
        <v>3189.8882716711846</v>
      </c>
      <c r="S57" s="10">
        <f t="shared" si="17"/>
        <v>2114.9164939402422</v>
      </c>
      <c r="T57" s="10">
        <f t="shared" si="17"/>
        <v>1804.9017425206114</v>
      </c>
      <c r="U57" s="10">
        <f t="shared" si="17"/>
        <v>1712.8100454432663</v>
      </c>
      <c r="V57" s="10">
        <f t="shared" si="18"/>
        <v>1561.9565217391305</v>
      </c>
      <c r="W57" s="10">
        <f t="shared" si="18"/>
        <v>446.875</v>
      </c>
      <c r="X57" s="10">
        <f t="shared" si="18"/>
        <v>418.81188118811883</v>
      </c>
      <c r="Y57" s="10">
        <f t="shared" si="18"/>
        <v>1300</v>
      </c>
      <c r="Z57" s="10">
        <f t="shared" si="18"/>
        <v>1439.2156862745098</v>
      </c>
      <c r="AA57" s="10">
        <f t="shared" si="18"/>
        <v>1107.0512820512822</v>
      </c>
      <c r="AB57" s="10">
        <f t="shared" si="18"/>
        <v>1288.7417218543046</v>
      </c>
      <c r="AC57" s="33">
        <f t="shared" si="18"/>
        <v>1220.1342281879195</v>
      </c>
      <c r="AD57" s="33">
        <f t="shared" si="18"/>
        <v>1216.1073825503356</v>
      </c>
    </row>
    <row r="58" spans="1:30" s="12" customFormat="1" ht="16.5" customHeight="1" x14ac:dyDescent="0.3">
      <c r="A58" s="9" t="s">
        <v>7</v>
      </c>
      <c r="B58" s="10">
        <f t="shared" si="16"/>
        <v>4146.5366299615907</v>
      </c>
      <c r="C58" s="10">
        <f t="shared" si="16"/>
        <v>3570.0844131404915</v>
      </c>
      <c r="D58" s="10">
        <f t="shared" si="16"/>
        <v>1228.8031457360532</v>
      </c>
      <c r="E58" s="10">
        <f t="shared" si="16"/>
        <v>2866.7795688173987</v>
      </c>
      <c r="F58" s="10">
        <f t="shared" si="16"/>
        <v>858.38855816473881</v>
      </c>
      <c r="G58" s="10">
        <f t="shared" si="16"/>
        <v>1245.0886084481838</v>
      </c>
      <c r="H58" s="10">
        <f t="shared" si="17"/>
        <v>1365.7652502201443</v>
      </c>
      <c r="I58" s="10">
        <f t="shared" si="17"/>
        <v>2104.0619695604578</v>
      </c>
      <c r="J58" s="10">
        <f t="shared" si="17"/>
        <v>2237.7544941088809</v>
      </c>
      <c r="K58" s="10">
        <f t="shared" si="17"/>
        <v>1352.7131367383561</v>
      </c>
      <c r="L58" s="10">
        <f t="shared" si="17"/>
        <v>1611.4933315902344</v>
      </c>
      <c r="M58" s="10">
        <f t="shared" si="17"/>
        <v>2115.6096665748555</v>
      </c>
      <c r="N58" s="10">
        <f t="shared" si="17"/>
        <v>253.30000885732935</v>
      </c>
      <c r="O58" s="10">
        <f t="shared" si="17"/>
        <v>89.150025823790813</v>
      </c>
      <c r="P58" s="10">
        <f t="shared" si="17"/>
        <v>228.69340863893387</v>
      </c>
      <c r="Q58" s="10">
        <f>+Q25/(Q33)*100</f>
        <v>714.14927113228657</v>
      </c>
      <c r="R58" s="10">
        <f>+R25/(R33)*100</f>
        <v>176.26192522087823</v>
      </c>
      <c r="S58" s="10">
        <f t="shared" si="17"/>
        <v>203.70315508288746</v>
      </c>
      <c r="T58" s="10">
        <f t="shared" si="17"/>
        <v>40.105323263109469</v>
      </c>
      <c r="U58" s="10">
        <f t="shared" si="17"/>
        <v>78.951311831311983</v>
      </c>
      <c r="V58" s="10">
        <f t="shared" si="18"/>
        <v>45.161290322580641</v>
      </c>
      <c r="W58" s="10">
        <f t="shared" si="18"/>
        <v>40</v>
      </c>
      <c r="X58" s="10">
        <f t="shared" si="18"/>
        <v>30.555555555555557</v>
      </c>
      <c r="Y58" s="10">
        <f t="shared" si="18"/>
        <v>72.222222222222214</v>
      </c>
      <c r="Z58" s="10">
        <f t="shared" si="18"/>
        <v>30.555555555555557</v>
      </c>
      <c r="AA58" s="10">
        <f t="shared" si="18"/>
        <v>147.36842105263156</v>
      </c>
      <c r="AB58" s="10">
        <f t="shared" si="18"/>
        <v>186.48648648648648</v>
      </c>
      <c r="AC58" s="33">
        <f t="shared" si="18"/>
        <v>151.42857142857142</v>
      </c>
      <c r="AD58" s="33">
        <f t="shared" si="18"/>
        <v>117.14285714285715</v>
      </c>
    </row>
    <row r="59" spans="1:30" s="12" customFormat="1" ht="16.5" customHeight="1" thickBot="1" x14ac:dyDescent="0.35">
      <c r="A59" s="20" t="s">
        <v>8</v>
      </c>
      <c r="B59" s="21">
        <f t="shared" si="16"/>
        <v>51.002652647964219</v>
      </c>
      <c r="C59" s="21">
        <f t="shared" si="16"/>
        <v>28.293929792008495</v>
      </c>
      <c r="D59" s="21">
        <f t="shared" si="16"/>
        <v>145.47036205027385</v>
      </c>
      <c r="E59" s="21">
        <f t="shared" si="16"/>
        <v>193.64964712193054</v>
      </c>
      <c r="F59" s="21">
        <f t="shared" si="16"/>
        <v>159.97796143603259</v>
      </c>
      <c r="G59" s="21">
        <f t="shared" si="16"/>
        <v>154.34301964400782</v>
      </c>
      <c r="H59" s="21">
        <f t="shared" si="17"/>
        <v>396.24656236294823</v>
      </c>
      <c r="I59" s="21">
        <f t="shared" si="17"/>
        <v>322.74481213194355</v>
      </c>
      <c r="J59" s="21">
        <f t="shared" si="17"/>
        <v>259.75759096913771</v>
      </c>
      <c r="K59" s="21">
        <f t="shared" si="17"/>
        <v>370.80565500872228</v>
      </c>
      <c r="L59" s="21">
        <f t="shared" si="17"/>
        <v>270.73585847075969</v>
      </c>
      <c r="M59" s="21">
        <f t="shared" si="17"/>
        <v>463.78167838209248</v>
      </c>
      <c r="N59" s="21">
        <f t="shared" si="17"/>
        <v>299.20730877595855</v>
      </c>
      <c r="O59" s="21">
        <f t="shared" si="17"/>
        <v>401.44735151800626</v>
      </c>
      <c r="P59" s="21">
        <f t="shared" si="17"/>
        <v>202.52052785376739</v>
      </c>
      <c r="Q59" s="21">
        <f t="shared" si="17"/>
        <v>52.073994368718246</v>
      </c>
      <c r="R59" s="21">
        <f>+R26/(R34)*100</f>
        <v>60.547144731509469</v>
      </c>
      <c r="S59" s="21">
        <f t="shared" si="17"/>
        <v>100.57509317204791</v>
      </c>
      <c r="T59" s="21">
        <f t="shared" si="17"/>
        <v>223.04357542282841</v>
      </c>
      <c r="U59" s="21">
        <f t="shared" si="17"/>
        <v>381.26792554981216</v>
      </c>
      <c r="V59" s="21">
        <f t="shared" si="18"/>
        <v>800</v>
      </c>
      <c r="W59" s="21">
        <f t="shared" si="18"/>
        <v>1081.8181818181818</v>
      </c>
      <c r="X59" s="21">
        <f t="shared" si="18"/>
        <v>390.47619047619048</v>
      </c>
      <c r="Y59" s="21">
        <f t="shared" si="18"/>
        <v>457.14285714285711</v>
      </c>
      <c r="Z59" s="21">
        <f t="shared" si="18"/>
        <v>331.81818181818181</v>
      </c>
      <c r="AA59" s="21">
        <f t="shared" si="18"/>
        <v>516.66666666666674</v>
      </c>
      <c r="AB59" s="21">
        <f t="shared" si="18"/>
        <v>358.33333333333337</v>
      </c>
      <c r="AC59" s="36">
        <f t="shared" si="18"/>
        <v>386.36363636363637</v>
      </c>
      <c r="AD59" s="36">
        <f t="shared" si="18"/>
        <v>450</v>
      </c>
    </row>
    <row r="60" spans="1:30" s="25" customFormat="1" ht="12.75" customHeight="1" x14ac:dyDescent="0.2">
      <c r="A60" s="114" t="s">
        <v>38</v>
      </c>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row>
    <row r="61" spans="1:30" s="25" customFormat="1" ht="12.75" customHeight="1" x14ac:dyDescent="0.2">
      <c r="A61" s="115"/>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row>
    <row r="62" spans="1:30" s="25" customFormat="1" ht="12.75" customHeight="1" x14ac:dyDescent="0.2">
      <c r="A62" s="105" t="s">
        <v>16</v>
      </c>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row>
    <row r="63" spans="1:30" s="25" customFormat="1" ht="12.75" customHeight="1" x14ac:dyDescent="0.2">
      <c r="A63" s="23" t="s">
        <v>17</v>
      </c>
      <c r="B63" s="23">
        <v>1990</v>
      </c>
      <c r="C63" s="23">
        <v>1991</v>
      </c>
      <c r="D63" s="23">
        <v>1992</v>
      </c>
      <c r="E63" s="23">
        <v>1993</v>
      </c>
      <c r="F63" s="23">
        <v>1994</v>
      </c>
      <c r="G63" s="23">
        <v>1995</v>
      </c>
      <c r="H63" s="23">
        <v>1996</v>
      </c>
      <c r="I63" s="23">
        <v>1997</v>
      </c>
      <c r="J63" s="23">
        <v>1998</v>
      </c>
      <c r="K63" s="23">
        <v>1999</v>
      </c>
      <c r="L63" s="23">
        <v>2000</v>
      </c>
      <c r="M63" s="23">
        <v>2001</v>
      </c>
      <c r="N63" s="23">
        <v>2002</v>
      </c>
      <c r="O63" s="23">
        <v>2003</v>
      </c>
      <c r="P63" s="23">
        <v>2004</v>
      </c>
      <c r="Q63" s="23">
        <v>2005</v>
      </c>
      <c r="R63" s="23">
        <v>2006</v>
      </c>
      <c r="S63" s="23">
        <v>2007</v>
      </c>
      <c r="T63" s="23">
        <v>2008</v>
      </c>
      <c r="U63" s="23">
        <v>2009</v>
      </c>
      <c r="V63" s="23">
        <v>2010</v>
      </c>
      <c r="W63" s="23">
        <v>2018</v>
      </c>
    </row>
    <row r="64" spans="1:30" s="25" customFormat="1" ht="12.75" customHeight="1" x14ac:dyDescent="0.2">
      <c r="A64" s="23" t="s">
        <v>18</v>
      </c>
      <c r="B64" s="24">
        <v>2</v>
      </c>
      <c r="C64" s="24">
        <v>1</v>
      </c>
      <c r="D64" s="24">
        <v>0</v>
      </c>
      <c r="E64" s="24">
        <v>1</v>
      </c>
      <c r="F64" s="24">
        <v>0</v>
      </c>
      <c r="G64" s="24">
        <v>0</v>
      </c>
      <c r="H64" s="24">
        <v>1</v>
      </c>
      <c r="I64" s="24">
        <v>0</v>
      </c>
      <c r="J64" s="24">
        <v>0</v>
      </c>
      <c r="K64" s="24">
        <v>0</v>
      </c>
      <c r="L64" s="24">
        <v>0</v>
      </c>
      <c r="M64" s="24">
        <v>1</v>
      </c>
      <c r="N64" s="24">
        <v>2</v>
      </c>
      <c r="O64" s="24">
        <v>10</v>
      </c>
      <c r="P64" s="24">
        <v>0</v>
      </c>
      <c r="Q64" s="24">
        <v>0</v>
      </c>
      <c r="R64" s="24">
        <v>1</v>
      </c>
      <c r="S64" s="24">
        <v>2</v>
      </c>
      <c r="T64" s="24">
        <v>1</v>
      </c>
      <c r="U64" s="24">
        <v>0</v>
      </c>
      <c r="V64" s="24">
        <v>2</v>
      </c>
      <c r="W64" s="23">
        <v>2</v>
      </c>
    </row>
    <row r="65" spans="1:26" s="25" customFormat="1" ht="12.75" customHeight="1" x14ac:dyDescent="0.2">
      <c r="A65" s="23" t="s">
        <v>19</v>
      </c>
      <c r="B65" s="24">
        <v>378</v>
      </c>
      <c r="C65" s="24">
        <v>327</v>
      </c>
      <c r="D65" s="24">
        <v>399</v>
      </c>
      <c r="E65" s="24">
        <v>383</v>
      </c>
      <c r="F65" s="24">
        <v>616</v>
      </c>
      <c r="G65" s="24">
        <v>598</v>
      </c>
      <c r="H65" s="24">
        <v>354</v>
      </c>
      <c r="I65" s="24">
        <v>357</v>
      </c>
      <c r="J65" s="24">
        <v>379</v>
      </c>
      <c r="K65" s="24">
        <v>1091</v>
      </c>
      <c r="L65" s="24">
        <v>762</v>
      </c>
      <c r="M65" s="24">
        <v>897</v>
      </c>
      <c r="N65" s="24">
        <v>58</v>
      </c>
      <c r="O65" s="24">
        <v>156</v>
      </c>
      <c r="P65" s="24">
        <v>58</v>
      </c>
      <c r="Q65" s="24">
        <v>18</v>
      </c>
      <c r="R65" s="24">
        <v>54</v>
      </c>
      <c r="S65" s="24">
        <v>106</v>
      </c>
      <c r="T65" s="24">
        <v>58</v>
      </c>
      <c r="U65" s="24">
        <v>77</v>
      </c>
      <c r="V65" s="24">
        <v>65</v>
      </c>
      <c r="W65" s="23">
        <v>138</v>
      </c>
    </row>
    <row r="66" spans="1:26" s="25" customFormat="1" ht="12.75" customHeight="1" x14ac:dyDescent="0.2">
      <c r="A66" s="23" t="s">
        <v>20</v>
      </c>
      <c r="B66" s="24">
        <v>186</v>
      </c>
      <c r="C66" s="24">
        <v>411</v>
      </c>
      <c r="D66" s="24">
        <v>400</v>
      </c>
      <c r="E66" s="24">
        <v>411</v>
      </c>
      <c r="F66" s="24">
        <v>650</v>
      </c>
      <c r="G66" s="24">
        <v>536</v>
      </c>
      <c r="H66" s="24">
        <v>301</v>
      </c>
      <c r="I66" s="24">
        <v>353</v>
      </c>
      <c r="J66" s="24">
        <v>253</v>
      </c>
      <c r="K66" s="24">
        <v>1078</v>
      </c>
      <c r="L66" s="24">
        <v>745</v>
      </c>
      <c r="M66" s="24">
        <v>891</v>
      </c>
      <c r="N66" s="24">
        <v>99</v>
      </c>
      <c r="O66" s="24">
        <v>99</v>
      </c>
      <c r="P66" s="24">
        <v>60</v>
      </c>
      <c r="Q66" s="24">
        <v>25</v>
      </c>
      <c r="R66" s="24">
        <v>48</v>
      </c>
      <c r="S66" s="24">
        <v>113</v>
      </c>
      <c r="T66" s="24">
        <v>63</v>
      </c>
      <c r="U66" s="24">
        <v>75</v>
      </c>
      <c r="V66" s="24">
        <v>63</v>
      </c>
      <c r="W66" s="23">
        <v>144</v>
      </c>
    </row>
    <row r="67" spans="1:26" s="25" customFormat="1" ht="25.5" customHeight="1" x14ac:dyDescent="0.2">
      <c r="A67" s="105" t="s">
        <v>28</v>
      </c>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row>
    <row r="68" spans="1:26" s="25" customFormat="1" ht="12.75" customHeight="1" x14ac:dyDescent="0.2">
      <c r="A68" s="107" t="s">
        <v>29</v>
      </c>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row>
    <row r="69" spans="1:26" s="25" customFormat="1" ht="25.5" customHeight="1" x14ac:dyDescent="0.2">
      <c r="A69" s="105" t="s">
        <v>31</v>
      </c>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row>
    <row r="70" spans="1:26" s="25" customFormat="1" ht="12.75" customHeight="1" x14ac:dyDescent="0.2">
      <c r="A70" s="105" t="s">
        <v>32</v>
      </c>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row>
    <row r="71" spans="1:26" s="25" customFormat="1" ht="25.5" customHeight="1" x14ac:dyDescent="0.2">
      <c r="A71" s="105" t="s">
        <v>33</v>
      </c>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row>
    <row r="72" spans="1:26" s="25" customFormat="1" ht="12.75" customHeight="1" x14ac:dyDescent="0.2">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row>
    <row r="73" spans="1:26" s="25" customFormat="1" ht="12.75" customHeight="1" x14ac:dyDescent="0.2">
      <c r="A73" s="108" t="s">
        <v>21</v>
      </c>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row>
    <row r="74" spans="1:26" s="25" customFormat="1" ht="26.25" customHeight="1" x14ac:dyDescent="0.2">
      <c r="A74" s="100" t="s">
        <v>35</v>
      </c>
      <c r="B74" s="10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row>
    <row r="75" spans="1:26" s="25" customFormat="1" ht="12.75" customHeight="1" x14ac:dyDescent="0.2">
      <c r="A75" s="100" t="s">
        <v>22</v>
      </c>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row>
    <row r="76" spans="1:26" s="25" customFormat="1" ht="25.5" customHeight="1" x14ac:dyDescent="0.2">
      <c r="A76" s="100" t="s">
        <v>30</v>
      </c>
      <c r="B76" s="100"/>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row>
    <row r="77" spans="1:26" s="25" customFormat="1" ht="12" x14ac:dyDescent="0.2">
      <c r="A77" s="111" t="s">
        <v>52</v>
      </c>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row>
    <row r="78" spans="1:26" s="25" customFormat="1" ht="12.75" customHeight="1" x14ac:dyDescent="0.2">
      <c r="A78" s="100"/>
      <c r="B78" s="100"/>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row>
    <row r="79" spans="1:26" s="25" customFormat="1" ht="12.75" customHeight="1" x14ac:dyDescent="0.2">
      <c r="A79" s="103" t="s">
        <v>23</v>
      </c>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row>
    <row r="80" spans="1:26" s="25" customFormat="1" ht="12.75" customHeight="1" x14ac:dyDescent="0.2">
      <c r="A80" s="103" t="s">
        <v>26</v>
      </c>
      <c r="B80" s="103"/>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row>
    <row r="81" spans="1:26" s="25" customFormat="1" ht="12.75" customHeight="1" x14ac:dyDescent="0.2">
      <c r="A81" s="100" t="s">
        <v>24</v>
      </c>
      <c r="B81" s="100"/>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row>
    <row r="82" spans="1:26" s="25" customFormat="1" ht="12.75" customHeight="1" x14ac:dyDescent="0.2">
      <c r="A82" s="104" t="s">
        <v>34</v>
      </c>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row>
    <row r="83" spans="1:26" s="25" customFormat="1" ht="12.75" customHeight="1" x14ac:dyDescent="0.2">
      <c r="A83" s="104" t="s">
        <v>36</v>
      </c>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row>
    <row r="84" spans="1:26" s="25" customFormat="1" ht="12.75" customHeight="1" x14ac:dyDescent="0.2">
      <c r="A84" s="103" t="s">
        <v>25</v>
      </c>
      <c r="B84" s="103"/>
      <c r="C84" s="103"/>
      <c r="D84" s="103"/>
      <c r="E84" s="103"/>
      <c r="F84" s="103"/>
      <c r="G84" s="103"/>
      <c r="H84" s="103"/>
      <c r="I84" s="103"/>
      <c r="J84" s="103"/>
      <c r="K84" s="103"/>
      <c r="L84" s="103"/>
      <c r="M84" s="103"/>
      <c r="N84" s="103"/>
      <c r="O84" s="103"/>
      <c r="P84" s="103"/>
      <c r="Q84" s="103"/>
      <c r="R84" s="103"/>
      <c r="S84" s="103"/>
      <c r="T84" s="103"/>
      <c r="U84" s="103"/>
      <c r="V84" s="103"/>
      <c r="W84" s="103"/>
      <c r="X84" s="103"/>
      <c r="Y84" s="103"/>
      <c r="Z84" s="103"/>
    </row>
    <row r="85" spans="1:26" s="25" customFormat="1" ht="12.75" customHeight="1" x14ac:dyDescent="0.2">
      <c r="A85" s="100" t="s">
        <v>27</v>
      </c>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row>
    <row r="86" spans="1:26" s="25" customFormat="1" ht="12.75" customHeight="1" x14ac:dyDescent="0.2">
      <c r="A86" s="104" t="s">
        <v>37</v>
      </c>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row>
    <row r="87" spans="1:26" s="29" customFormat="1" x14ac:dyDescent="0.2">
      <c r="M87" s="27"/>
      <c r="N87" s="27"/>
      <c r="Q87" s="28"/>
      <c r="R87" s="28"/>
      <c r="S87" s="28"/>
      <c r="T87" s="28"/>
      <c r="U87" s="28"/>
    </row>
    <row r="88" spans="1:26" ht="12.75" x14ac:dyDescent="0.2">
      <c r="M88" s="1"/>
      <c r="N88" s="1"/>
      <c r="Q88" s="1"/>
      <c r="R88" s="1"/>
      <c r="S88" s="1"/>
      <c r="T88" s="1"/>
      <c r="U88" s="1"/>
    </row>
    <row r="89" spans="1:26" ht="12.75" x14ac:dyDescent="0.2">
      <c r="M89" s="1"/>
      <c r="N89" s="1"/>
      <c r="Q89" s="1"/>
      <c r="R89" s="1"/>
      <c r="S89" s="1"/>
      <c r="T89" s="1"/>
      <c r="U89" s="1"/>
    </row>
    <row r="90" spans="1:26" ht="12.75" x14ac:dyDescent="0.2">
      <c r="M90" s="1"/>
      <c r="N90" s="1"/>
      <c r="Q90" s="1"/>
      <c r="R90" s="1"/>
      <c r="S90" s="1"/>
      <c r="T90" s="1"/>
      <c r="U90" s="1"/>
    </row>
  </sheetData>
  <mergeCells count="24">
    <mergeCell ref="A83:Z83"/>
    <mergeCell ref="A1:AD1"/>
    <mergeCell ref="A60:Z60"/>
    <mergeCell ref="A61:Z61"/>
    <mergeCell ref="A62:Z62"/>
    <mergeCell ref="A81:Z81"/>
    <mergeCell ref="A82:Z82"/>
    <mergeCell ref="A77:Z77"/>
    <mergeCell ref="A84:Z84"/>
    <mergeCell ref="A85:Z85"/>
    <mergeCell ref="A86:Z86"/>
    <mergeCell ref="A67:Z67"/>
    <mergeCell ref="A68:Z68"/>
    <mergeCell ref="A69:Z69"/>
    <mergeCell ref="A70:Z70"/>
    <mergeCell ref="A71:Z71"/>
    <mergeCell ref="A72:Z72"/>
    <mergeCell ref="A73:Z73"/>
    <mergeCell ref="A74:Z74"/>
    <mergeCell ref="A75:Z75"/>
    <mergeCell ref="A76:Z76"/>
    <mergeCell ref="A78:Z78"/>
    <mergeCell ref="A79:Z79"/>
    <mergeCell ref="A80:Z80"/>
  </mergeCells>
  <pageMargins left="0.7" right="0.7" top="0.67" bottom="0.75" header="0.3" footer="0.3"/>
  <pageSetup scale="47" orientation="landscape" r:id="rId1"/>
  <webPublishItems count="1">
    <webPublishItem id="22002" divId="table_02_34_22002" sourceType="sheet" destinationFile="C:\Users\dominique.megret\Desktop\current tasks\BTS\nts_2011\table_02_34.html"/>
  </webPublishItem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117"/>
  <sheetViews>
    <sheetView workbookViewId="0">
      <pane xSplit="1" ySplit="2" topLeftCell="R3" activePane="bottomRight" state="frozen"/>
      <selection pane="topRight" activeCell="B1" sqref="B1"/>
      <selection pane="bottomLeft" activeCell="A3" sqref="A3"/>
      <selection pane="bottomRight" activeCell="AK10" sqref="AK10"/>
    </sheetView>
  </sheetViews>
  <sheetFormatPr defaultRowHeight="12.75" x14ac:dyDescent="0.2"/>
  <cols>
    <col min="1" max="1" width="52.140625" bestFit="1" customWidth="1"/>
  </cols>
  <sheetData>
    <row r="1" spans="1:30" ht="16.5" customHeight="1" thickBot="1" x14ac:dyDescent="0.3">
      <c r="A1" s="101" t="s">
        <v>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row>
    <row r="2" spans="1:30" ht="16.5" x14ac:dyDescent="0.3">
      <c r="A2" s="2"/>
      <c r="B2" s="3">
        <v>1990</v>
      </c>
      <c r="C2" s="3">
        <v>1991</v>
      </c>
      <c r="D2" s="3">
        <v>1992</v>
      </c>
      <c r="E2" s="3">
        <v>1993</v>
      </c>
      <c r="F2" s="3">
        <v>1994</v>
      </c>
      <c r="G2" s="3">
        <v>1995</v>
      </c>
      <c r="H2" s="3">
        <v>1996</v>
      </c>
      <c r="I2" s="3">
        <v>1997</v>
      </c>
      <c r="J2" s="3">
        <v>1998</v>
      </c>
      <c r="K2" s="3">
        <v>1999</v>
      </c>
      <c r="L2" s="4">
        <v>2000</v>
      </c>
      <c r="M2" s="4">
        <v>2001</v>
      </c>
      <c r="N2" s="5">
        <v>2002</v>
      </c>
      <c r="O2" s="3">
        <v>2003</v>
      </c>
      <c r="P2" s="3">
        <v>2004</v>
      </c>
      <c r="Q2" s="3">
        <v>2005</v>
      </c>
      <c r="R2" s="3">
        <v>2006</v>
      </c>
      <c r="S2" s="3">
        <v>2007</v>
      </c>
      <c r="T2" s="3">
        <v>2008</v>
      </c>
      <c r="U2" s="3">
        <v>2009</v>
      </c>
      <c r="V2" s="3">
        <v>2010</v>
      </c>
      <c r="W2" s="3">
        <v>2011</v>
      </c>
      <c r="X2" s="3">
        <v>2012</v>
      </c>
      <c r="Y2" s="50">
        <v>2013</v>
      </c>
      <c r="Z2" s="50">
        <v>2014</v>
      </c>
      <c r="AA2" s="50">
        <v>2015</v>
      </c>
      <c r="AB2" s="50">
        <v>2016</v>
      </c>
      <c r="AC2" s="48">
        <v>2017</v>
      </c>
      <c r="AD2" s="40">
        <v>2018</v>
      </c>
    </row>
    <row r="3" spans="1:30" ht="16.5" x14ac:dyDescent="0.3">
      <c r="A3" s="6" t="s">
        <v>1</v>
      </c>
      <c r="B3" s="7" t="e">
        <f>SUM(B4:B10)</f>
        <v>#REF!</v>
      </c>
      <c r="C3" s="7" t="e">
        <f>SUM(C4:C10)</f>
        <v>#REF!</v>
      </c>
      <c r="D3" s="7" t="e">
        <f>SUM(D4:D10)</f>
        <v>#REF!</v>
      </c>
      <c r="E3" s="8" t="e">
        <f>+SUM(E4:E10)</f>
        <v>#REF!</v>
      </c>
      <c r="F3" s="8" t="e">
        <f>+SUM(F4:F10)</f>
        <v>#REF!</v>
      </c>
      <c r="G3" s="8" t="e">
        <f>+SUM(G4:G10)</f>
        <v>#REF!</v>
      </c>
      <c r="H3" s="7" t="e">
        <f t="shared" ref="H3:M3" si="0">+SUM(H4:H10)</f>
        <v>#REF!</v>
      </c>
      <c r="I3" s="7" t="e">
        <f t="shared" si="0"/>
        <v>#REF!</v>
      </c>
      <c r="J3" s="7" t="e">
        <f t="shared" si="0"/>
        <v>#REF!</v>
      </c>
      <c r="K3" s="7" t="e">
        <f t="shared" si="0"/>
        <v>#REF!</v>
      </c>
      <c r="L3" s="7" t="e">
        <f t="shared" si="0"/>
        <v>#REF!</v>
      </c>
      <c r="M3" s="7" t="e">
        <f t="shared" si="0"/>
        <v>#REF!</v>
      </c>
      <c r="N3" s="7" t="e">
        <f t="shared" ref="N3:Z3" si="1">SUM(N4:N10)</f>
        <v>#REF!</v>
      </c>
      <c r="O3" s="7" t="e">
        <f t="shared" si="1"/>
        <v>#REF!</v>
      </c>
      <c r="P3" s="7" t="e">
        <f t="shared" si="1"/>
        <v>#REF!</v>
      </c>
      <c r="Q3" s="7" t="e">
        <f t="shared" si="1"/>
        <v>#REF!</v>
      </c>
      <c r="R3" s="7" t="e">
        <f t="shared" si="1"/>
        <v>#REF!</v>
      </c>
      <c r="S3" s="7" t="e">
        <f t="shared" si="1"/>
        <v>#REF!</v>
      </c>
      <c r="T3" s="7" t="e">
        <f t="shared" si="1"/>
        <v>#REF!</v>
      </c>
      <c r="U3" s="7" t="e">
        <f t="shared" si="1"/>
        <v>#REF!</v>
      </c>
      <c r="V3" s="7" t="e">
        <f t="shared" si="1"/>
        <v>#REF!</v>
      </c>
      <c r="W3" s="7" t="e">
        <f t="shared" si="1"/>
        <v>#REF!</v>
      </c>
      <c r="X3" s="7" t="e">
        <f t="shared" si="1"/>
        <v>#REF!</v>
      </c>
      <c r="Y3" s="30" t="e">
        <f t="shared" si="1"/>
        <v>#REF!</v>
      </c>
      <c r="Z3" s="30" t="e">
        <f t="shared" si="1"/>
        <v>#REF!</v>
      </c>
      <c r="AA3" s="30" t="e">
        <f t="shared" ref="AA3:AB3" si="2">SUM(AA4:AA10)</f>
        <v>#REF!</v>
      </c>
      <c r="AB3" s="30" t="e">
        <f t="shared" si="2"/>
        <v>#REF!</v>
      </c>
      <c r="AC3" s="49" t="e">
        <f t="shared" ref="AC3:AD3" si="3">SUM(AC4:AC10)</f>
        <v>#REF!</v>
      </c>
      <c r="AD3" s="34" t="e">
        <f t="shared" si="3"/>
        <v>#REF!</v>
      </c>
    </row>
    <row r="4" spans="1:30" ht="18" x14ac:dyDescent="0.3">
      <c r="A4" s="9" t="s">
        <v>2</v>
      </c>
      <c r="B4" s="10" t="e">
        <f>#REF!</f>
        <v>#REF!</v>
      </c>
      <c r="C4" s="10" t="e">
        <f>#REF!</f>
        <v>#REF!</v>
      </c>
      <c r="D4" s="10" t="e">
        <f>#REF!</f>
        <v>#REF!</v>
      </c>
      <c r="E4" s="10" t="e">
        <f>#REF!</f>
        <v>#REF!</v>
      </c>
      <c r="F4" s="10" t="e">
        <f>#REF!</f>
        <v>#REF!</v>
      </c>
      <c r="G4" s="10" t="e">
        <f>#REF!</f>
        <v>#REF!</v>
      </c>
      <c r="H4" s="10" t="e">
        <f>#REF!</f>
        <v>#REF!</v>
      </c>
      <c r="I4" s="10" t="e">
        <f>#REF!</f>
        <v>#REF!</v>
      </c>
      <c r="J4" s="10" t="e">
        <f>#REF!</f>
        <v>#REF!</v>
      </c>
      <c r="K4" s="10" t="e">
        <f>#REF!</f>
        <v>#REF!</v>
      </c>
      <c r="L4" s="10" t="e">
        <f>#REF!</f>
        <v>#REF!</v>
      </c>
      <c r="M4" s="10" t="e">
        <f>#REF!</f>
        <v>#REF!</v>
      </c>
      <c r="N4" s="10" t="e">
        <f>#REF!</f>
        <v>#REF!</v>
      </c>
      <c r="O4" s="10" t="e">
        <f>#REF!</f>
        <v>#REF!</v>
      </c>
      <c r="P4" s="10" t="e">
        <f>#REF!</f>
        <v>#REF!</v>
      </c>
      <c r="Q4" s="10" t="e">
        <f>#REF!</f>
        <v>#REF!</v>
      </c>
      <c r="R4" s="10" t="e">
        <f>#REF!</f>
        <v>#REF!</v>
      </c>
      <c r="S4" s="10" t="e">
        <f>#REF!</f>
        <v>#REF!</v>
      </c>
      <c r="T4" s="10" t="e">
        <f>#REF!</f>
        <v>#REF!</v>
      </c>
      <c r="U4" s="10" t="e">
        <f>#REF!</f>
        <v>#REF!</v>
      </c>
      <c r="V4" s="10" t="e">
        <f>#REF!</f>
        <v>#REF!</v>
      </c>
      <c r="W4" s="10" t="e">
        <f>#REF!</f>
        <v>#REF!</v>
      </c>
      <c r="X4" s="10" t="e">
        <f>#REF!</f>
        <v>#REF!</v>
      </c>
      <c r="Y4" s="10" t="e">
        <f>#REF!</f>
        <v>#REF!</v>
      </c>
      <c r="Z4" s="10" t="e">
        <f>#REF!</f>
        <v>#REF!</v>
      </c>
      <c r="AA4" s="10" t="e">
        <f>#REF!</f>
        <v>#REF!</v>
      </c>
      <c r="AB4" s="10" t="e">
        <f>#REF!</f>
        <v>#REF!</v>
      </c>
      <c r="AC4" s="33" t="e">
        <f>#REF!</f>
        <v>#REF!</v>
      </c>
      <c r="AD4" s="33" t="e">
        <f>#REF!</f>
        <v>#REF!</v>
      </c>
    </row>
    <row r="5" spans="1:30" ht="16.5" x14ac:dyDescent="0.3">
      <c r="A5" s="9" t="s">
        <v>3</v>
      </c>
      <c r="B5" s="10" t="e">
        <f>#REF!</f>
        <v>#REF!</v>
      </c>
      <c r="C5" s="10" t="e">
        <f>#REF!</f>
        <v>#REF!</v>
      </c>
      <c r="D5" s="10" t="e">
        <f>#REF!</f>
        <v>#REF!</v>
      </c>
      <c r="E5" s="10" t="e">
        <f>#REF!</f>
        <v>#REF!</v>
      </c>
      <c r="F5" s="10" t="e">
        <f>#REF!</f>
        <v>#REF!</v>
      </c>
      <c r="G5" s="10" t="e">
        <f>#REF!</f>
        <v>#REF!</v>
      </c>
      <c r="H5" s="10" t="e">
        <f>#REF!</f>
        <v>#REF!</v>
      </c>
      <c r="I5" s="10" t="e">
        <f>#REF!</f>
        <v>#REF!</v>
      </c>
      <c r="J5" s="10" t="e">
        <f>#REF!</f>
        <v>#REF!</v>
      </c>
      <c r="K5" s="10" t="e">
        <f>#REF!</f>
        <v>#REF!</v>
      </c>
      <c r="L5" s="10" t="e">
        <f>#REF!</f>
        <v>#REF!</v>
      </c>
      <c r="M5" s="10" t="e">
        <f>#REF!</f>
        <v>#REF!</v>
      </c>
      <c r="N5" s="10" t="e">
        <f>#REF!</f>
        <v>#REF!</v>
      </c>
      <c r="O5" s="10" t="e">
        <f>#REF!</f>
        <v>#REF!</v>
      </c>
      <c r="P5" s="10" t="e">
        <f>#REF!</f>
        <v>#REF!</v>
      </c>
      <c r="Q5" s="10" t="e">
        <f>#REF!</f>
        <v>#REF!</v>
      </c>
      <c r="R5" s="10" t="e">
        <f>#REF!</f>
        <v>#REF!</v>
      </c>
      <c r="S5" s="10" t="e">
        <f>#REF!</f>
        <v>#REF!</v>
      </c>
      <c r="T5" s="10" t="e">
        <f>#REF!</f>
        <v>#REF!</v>
      </c>
      <c r="U5" s="10" t="e">
        <f>#REF!</f>
        <v>#REF!</v>
      </c>
      <c r="V5" s="10" t="e">
        <f>#REF!</f>
        <v>#REF!</v>
      </c>
      <c r="W5" s="10" t="e">
        <f>#REF!</f>
        <v>#REF!</v>
      </c>
      <c r="X5" s="10" t="e">
        <f>#REF!</f>
        <v>#REF!</v>
      </c>
      <c r="Y5" s="10" t="e">
        <f>#REF!</f>
        <v>#REF!</v>
      </c>
      <c r="Z5" s="10" t="e">
        <f>#REF!</f>
        <v>#REF!</v>
      </c>
      <c r="AA5" s="10" t="e">
        <f>#REF!</f>
        <v>#REF!</v>
      </c>
      <c r="AB5" s="10" t="e">
        <f>#REF!</f>
        <v>#REF!</v>
      </c>
      <c r="AC5" s="33" t="e">
        <f>#REF!</f>
        <v>#REF!</v>
      </c>
      <c r="AD5" s="33" t="e">
        <f>#REF!</f>
        <v>#REF!</v>
      </c>
    </row>
    <row r="6" spans="1:30" ht="16.5" x14ac:dyDescent="0.3">
      <c r="A6" s="9" t="s">
        <v>4</v>
      </c>
      <c r="B6" s="10" t="e">
        <f>#REF!</f>
        <v>#REF!</v>
      </c>
      <c r="C6" s="10" t="e">
        <f>#REF!</f>
        <v>#REF!</v>
      </c>
      <c r="D6" s="10" t="e">
        <f>#REF!</f>
        <v>#REF!</v>
      </c>
      <c r="E6" s="10" t="e">
        <f>#REF!</f>
        <v>#REF!</v>
      </c>
      <c r="F6" s="10" t="e">
        <f>#REF!</f>
        <v>#REF!</v>
      </c>
      <c r="G6" s="10" t="e">
        <f>#REF!</f>
        <v>#REF!</v>
      </c>
      <c r="H6" s="10" t="e">
        <f>#REF!</f>
        <v>#REF!</v>
      </c>
      <c r="I6" s="10" t="e">
        <f>#REF!</f>
        <v>#REF!</v>
      </c>
      <c r="J6" s="10" t="e">
        <f>#REF!</f>
        <v>#REF!</v>
      </c>
      <c r="K6" s="10" t="e">
        <f>#REF!</f>
        <v>#REF!</v>
      </c>
      <c r="L6" s="10" t="e">
        <f>#REF!</f>
        <v>#REF!</v>
      </c>
      <c r="M6" s="10" t="e">
        <f>#REF!</f>
        <v>#REF!</v>
      </c>
      <c r="N6" s="10" t="e">
        <f>#REF!</f>
        <v>#REF!</v>
      </c>
      <c r="O6" s="10" t="e">
        <f>#REF!</f>
        <v>#REF!</v>
      </c>
      <c r="P6" s="10" t="e">
        <f>#REF!</f>
        <v>#REF!</v>
      </c>
      <c r="Q6" s="10" t="e">
        <f>#REF!</f>
        <v>#REF!</v>
      </c>
      <c r="R6" s="10" t="e">
        <f>#REF!</f>
        <v>#REF!</v>
      </c>
      <c r="S6" s="10" t="e">
        <f>#REF!</f>
        <v>#REF!</v>
      </c>
      <c r="T6" s="10" t="e">
        <f>#REF!</f>
        <v>#REF!</v>
      </c>
      <c r="U6" s="10" t="e">
        <f>#REF!</f>
        <v>#REF!</v>
      </c>
      <c r="V6" s="10" t="e">
        <f>#REF!</f>
        <v>#REF!</v>
      </c>
      <c r="W6" s="10" t="e">
        <f>#REF!</f>
        <v>#REF!</v>
      </c>
      <c r="X6" s="10" t="e">
        <f>#REF!</f>
        <v>#REF!</v>
      </c>
      <c r="Y6" s="10" t="e">
        <f>#REF!</f>
        <v>#REF!</v>
      </c>
      <c r="Z6" s="10" t="e">
        <f>#REF!</f>
        <v>#REF!</v>
      </c>
      <c r="AA6" s="10" t="e">
        <f>#REF!</f>
        <v>#REF!</v>
      </c>
      <c r="AB6" s="10" t="e">
        <f>#REF!</f>
        <v>#REF!</v>
      </c>
      <c r="AC6" s="33" t="e">
        <f>#REF!</f>
        <v>#REF!</v>
      </c>
      <c r="AD6" s="33" t="e">
        <f>#REF!</f>
        <v>#REF!</v>
      </c>
    </row>
    <row r="7" spans="1:30" ht="16.5" x14ac:dyDescent="0.3">
      <c r="A7" s="9" t="s">
        <v>5</v>
      </c>
      <c r="B7" s="10" t="e">
        <f>#REF!</f>
        <v>#REF!</v>
      </c>
      <c r="C7" s="10" t="e">
        <f>#REF!</f>
        <v>#REF!</v>
      </c>
      <c r="D7" s="10" t="e">
        <f>#REF!</f>
        <v>#REF!</v>
      </c>
      <c r="E7" s="10" t="e">
        <f>#REF!</f>
        <v>#REF!</v>
      </c>
      <c r="F7" s="10" t="e">
        <f>#REF!</f>
        <v>#REF!</v>
      </c>
      <c r="G7" s="10" t="e">
        <f>#REF!</f>
        <v>#REF!</v>
      </c>
      <c r="H7" s="10" t="e">
        <f>#REF!</f>
        <v>#REF!</v>
      </c>
      <c r="I7" s="10" t="e">
        <f>#REF!</f>
        <v>#REF!</v>
      </c>
      <c r="J7" s="10" t="e">
        <f>#REF!</f>
        <v>#REF!</v>
      </c>
      <c r="K7" s="10" t="e">
        <f>#REF!</f>
        <v>#REF!</v>
      </c>
      <c r="L7" s="10" t="e">
        <f>#REF!</f>
        <v>#REF!</v>
      </c>
      <c r="M7" s="10" t="e">
        <f>#REF!</f>
        <v>#REF!</v>
      </c>
      <c r="N7" s="10" t="e">
        <f>#REF!</f>
        <v>#REF!</v>
      </c>
      <c r="O7" s="10" t="e">
        <f>#REF!</f>
        <v>#REF!</v>
      </c>
      <c r="P7" s="10" t="e">
        <f>#REF!</f>
        <v>#REF!</v>
      </c>
      <c r="Q7" s="10" t="e">
        <f>#REF!</f>
        <v>#REF!</v>
      </c>
      <c r="R7" s="10" t="e">
        <f>#REF!</f>
        <v>#REF!</v>
      </c>
      <c r="S7" s="10" t="e">
        <f>#REF!</f>
        <v>#REF!</v>
      </c>
      <c r="T7" s="10" t="e">
        <f>#REF!</f>
        <v>#REF!</v>
      </c>
      <c r="U7" s="10" t="e">
        <f>#REF!</f>
        <v>#REF!</v>
      </c>
      <c r="V7" s="10" t="e">
        <f>#REF!</f>
        <v>#REF!</v>
      </c>
      <c r="W7" s="10" t="e">
        <f>#REF!</f>
        <v>#REF!</v>
      </c>
      <c r="X7" s="10" t="e">
        <f>#REF!</f>
        <v>#REF!</v>
      </c>
      <c r="Y7" s="10" t="e">
        <f>#REF!</f>
        <v>#REF!</v>
      </c>
      <c r="Z7" s="10" t="e">
        <f>#REF!</f>
        <v>#REF!</v>
      </c>
      <c r="AA7" s="10" t="e">
        <f>#REF!</f>
        <v>#REF!</v>
      </c>
      <c r="AB7" s="10" t="e">
        <f>#REF!</f>
        <v>#REF!</v>
      </c>
      <c r="AC7" s="33" t="e">
        <f>#REF!</f>
        <v>#REF!</v>
      </c>
      <c r="AD7" s="33" t="e">
        <f>#REF!</f>
        <v>#REF!</v>
      </c>
    </row>
    <row r="8" spans="1:30" ht="16.5" x14ac:dyDescent="0.3">
      <c r="A8" s="9" t="s">
        <v>6</v>
      </c>
      <c r="B8" s="10" t="e">
        <f>#REF!</f>
        <v>#REF!</v>
      </c>
      <c r="C8" s="10" t="e">
        <f>#REF!</f>
        <v>#REF!</v>
      </c>
      <c r="D8" s="10" t="e">
        <f>#REF!</f>
        <v>#REF!</v>
      </c>
      <c r="E8" s="10" t="e">
        <f>#REF!</f>
        <v>#REF!</v>
      </c>
      <c r="F8" s="10" t="e">
        <f>#REF!</f>
        <v>#REF!</v>
      </c>
      <c r="G8" s="10" t="e">
        <f>#REF!</f>
        <v>#REF!</v>
      </c>
      <c r="H8" s="10" t="e">
        <f>#REF!</f>
        <v>#REF!</v>
      </c>
      <c r="I8" s="10" t="e">
        <f>#REF!</f>
        <v>#REF!</v>
      </c>
      <c r="J8" s="10" t="e">
        <f>#REF!</f>
        <v>#REF!</v>
      </c>
      <c r="K8" s="10" t="e">
        <f>#REF!</f>
        <v>#REF!</v>
      </c>
      <c r="L8" s="10" t="e">
        <f>#REF!</f>
        <v>#REF!</v>
      </c>
      <c r="M8" s="10" t="e">
        <f>#REF!</f>
        <v>#REF!</v>
      </c>
      <c r="N8" s="10" t="e">
        <f>#REF!</f>
        <v>#REF!</v>
      </c>
      <c r="O8" s="10" t="e">
        <f>#REF!</f>
        <v>#REF!</v>
      </c>
      <c r="P8" s="10" t="e">
        <f>#REF!</f>
        <v>#REF!</v>
      </c>
      <c r="Q8" s="10" t="e">
        <f>#REF!</f>
        <v>#REF!</v>
      </c>
      <c r="R8" s="10" t="e">
        <f>#REF!</f>
        <v>#REF!</v>
      </c>
      <c r="S8" s="10" t="e">
        <f>#REF!</f>
        <v>#REF!</v>
      </c>
      <c r="T8" s="10" t="e">
        <f>#REF!</f>
        <v>#REF!</v>
      </c>
      <c r="U8" s="10" t="e">
        <f>#REF!</f>
        <v>#REF!</v>
      </c>
      <c r="V8" s="10" t="e">
        <f>#REF!</f>
        <v>#REF!</v>
      </c>
      <c r="W8" s="10" t="e">
        <f>#REF!</f>
        <v>#REF!</v>
      </c>
      <c r="X8" s="10" t="e">
        <f>#REF!</f>
        <v>#REF!</v>
      </c>
      <c r="Y8" s="10" t="e">
        <f>#REF!</f>
        <v>#REF!</v>
      </c>
      <c r="Z8" s="10" t="e">
        <f>#REF!</f>
        <v>#REF!</v>
      </c>
      <c r="AA8" s="10" t="e">
        <f>#REF!</f>
        <v>#REF!</v>
      </c>
      <c r="AB8" s="10" t="e">
        <f>#REF!</f>
        <v>#REF!</v>
      </c>
      <c r="AC8" s="33" t="e">
        <f>#REF!</f>
        <v>#REF!</v>
      </c>
      <c r="AD8" s="33" t="e">
        <f>#REF!</f>
        <v>#REF!</v>
      </c>
    </row>
    <row r="9" spans="1:30" ht="16.5" x14ac:dyDescent="0.3">
      <c r="A9" s="9" t="s">
        <v>7</v>
      </c>
      <c r="B9" s="10" t="e">
        <f>#REF!</f>
        <v>#REF!</v>
      </c>
      <c r="C9" s="10" t="e">
        <f>#REF!</f>
        <v>#REF!</v>
      </c>
      <c r="D9" s="10" t="e">
        <f>#REF!</f>
        <v>#REF!</v>
      </c>
      <c r="E9" s="10" t="e">
        <f>#REF!</f>
        <v>#REF!</v>
      </c>
      <c r="F9" s="10" t="e">
        <f>#REF!</f>
        <v>#REF!</v>
      </c>
      <c r="G9" s="10" t="e">
        <f>#REF!</f>
        <v>#REF!</v>
      </c>
      <c r="H9" s="10" t="e">
        <f>#REF!</f>
        <v>#REF!</v>
      </c>
      <c r="I9" s="10" t="e">
        <f>#REF!</f>
        <v>#REF!</v>
      </c>
      <c r="J9" s="10" t="e">
        <f>#REF!</f>
        <v>#REF!</v>
      </c>
      <c r="K9" s="10" t="e">
        <f>#REF!</f>
        <v>#REF!</v>
      </c>
      <c r="L9" s="10" t="e">
        <f>#REF!</f>
        <v>#REF!</v>
      </c>
      <c r="M9" s="10" t="e">
        <f>#REF!</f>
        <v>#REF!</v>
      </c>
      <c r="N9" s="10" t="e">
        <f>#REF!</f>
        <v>#REF!</v>
      </c>
      <c r="O9" s="10" t="e">
        <f>#REF!</f>
        <v>#REF!</v>
      </c>
      <c r="P9" s="10" t="e">
        <f>#REF!</f>
        <v>#REF!</v>
      </c>
      <c r="Q9" s="10" t="e">
        <f>#REF!</f>
        <v>#REF!</v>
      </c>
      <c r="R9" s="10" t="e">
        <f>#REF!</f>
        <v>#REF!</v>
      </c>
      <c r="S9" s="10" t="e">
        <f>#REF!</f>
        <v>#REF!</v>
      </c>
      <c r="T9" s="10" t="e">
        <f>#REF!</f>
        <v>#REF!</v>
      </c>
      <c r="U9" s="10" t="e">
        <f>#REF!</f>
        <v>#REF!</v>
      </c>
      <c r="V9" s="10" t="e">
        <f>#REF!</f>
        <v>#REF!</v>
      </c>
      <c r="W9" s="10" t="e">
        <f>#REF!</f>
        <v>#REF!</v>
      </c>
      <c r="X9" s="10" t="e">
        <f>#REF!</f>
        <v>#REF!</v>
      </c>
      <c r="Y9" s="10" t="e">
        <f>#REF!</f>
        <v>#REF!</v>
      </c>
      <c r="Z9" s="10" t="e">
        <f>#REF!</f>
        <v>#REF!</v>
      </c>
      <c r="AA9" s="10" t="e">
        <f>#REF!</f>
        <v>#REF!</v>
      </c>
      <c r="AB9" s="10" t="e">
        <f>#REF!</f>
        <v>#REF!</v>
      </c>
      <c r="AC9" s="33" t="e">
        <f>#REF!</f>
        <v>#REF!</v>
      </c>
      <c r="AD9" s="33" t="e">
        <f>#REF!</f>
        <v>#REF!</v>
      </c>
    </row>
    <row r="10" spans="1:30" ht="16.5" x14ac:dyDescent="0.3">
      <c r="A10" s="9" t="s">
        <v>8</v>
      </c>
      <c r="B10" s="10" t="e">
        <f>#REF!</f>
        <v>#REF!</v>
      </c>
      <c r="C10" s="10" t="e">
        <f>#REF!</f>
        <v>#REF!</v>
      </c>
      <c r="D10" s="10" t="e">
        <f>#REF!</f>
        <v>#REF!</v>
      </c>
      <c r="E10" s="10" t="e">
        <f>#REF!</f>
        <v>#REF!</v>
      </c>
      <c r="F10" s="10" t="e">
        <f>#REF!</f>
        <v>#REF!</v>
      </c>
      <c r="G10" s="10" t="e">
        <f>#REF!</f>
        <v>#REF!</v>
      </c>
      <c r="H10" s="10" t="e">
        <f>#REF!</f>
        <v>#REF!</v>
      </c>
      <c r="I10" s="10" t="e">
        <f>#REF!</f>
        <v>#REF!</v>
      </c>
      <c r="J10" s="10" t="e">
        <f>#REF!</f>
        <v>#REF!</v>
      </c>
      <c r="K10" s="10" t="e">
        <f>#REF!</f>
        <v>#REF!</v>
      </c>
      <c r="L10" s="10" t="e">
        <f>#REF!</f>
        <v>#REF!</v>
      </c>
      <c r="M10" s="10" t="e">
        <f>#REF!</f>
        <v>#REF!</v>
      </c>
      <c r="N10" s="10" t="e">
        <f>#REF!</f>
        <v>#REF!</v>
      </c>
      <c r="O10" s="10" t="e">
        <f>#REF!</f>
        <v>#REF!</v>
      </c>
      <c r="P10" s="10" t="e">
        <f>#REF!</f>
        <v>#REF!</v>
      </c>
      <c r="Q10" s="10" t="e">
        <f>#REF!</f>
        <v>#REF!</v>
      </c>
      <c r="R10" s="10" t="e">
        <f>#REF!</f>
        <v>#REF!</v>
      </c>
      <c r="S10" s="10" t="e">
        <f>#REF!</f>
        <v>#REF!</v>
      </c>
      <c r="T10" s="10" t="e">
        <f>#REF!</f>
        <v>#REF!</v>
      </c>
      <c r="U10" s="10" t="e">
        <f>#REF!</f>
        <v>#REF!</v>
      </c>
      <c r="V10" s="10" t="e">
        <f>#REF!</f>
        <v>#REF!</v>
      </c>
      <c r="W10" s="10" t="e">
        <f>#REF!</f>
        <v>#REF!</v>
      </c>
      <c r="X10" s="10" t="e">
        <f>#REF!</f>
        <v>#REF!</v>
      </c>
      <c r="Y10" s="10" t="e">
        <f>#REF!</f>
        <v>#REF!</v>
      </c>
      <c r="Z10" s="10" t="e">
        <f>#REF!</f>
        <v>#REF!</v>
      </c>
      <c r="AA10" s="10" t="e">
        <f>#REF!</f>
        <v>#REF!</v>
      </c>
      <c r="AB10" s="10" t="e">
        <f>#REF!</f>
        <v>#REF!</v>
      </c>
      <c r="AC10" s="33" t="e">
        <f>#REF!</f>
        <v>#REF!</v>
      </c>
      <c r="AD10" s="33" t="e">
        <f>#REF!</f>
        <v>#REF!</v>
      </c>
    </row>
    <row r="11" spans="1:30" ht="18" x14ac:dyDescent="0.3">
      <c r="A11" s="13" t="s">
        <v>9</v>
      </c>
      <c r="B11" s="7" t="e">
        <f>SUM(B12:B18)</f>
        <v>#REF!</v>
      </c>
      <c r="C11" s="7" t="e">
        <f>SUM(C12:C18)</f>
        <v>#REF!</v>
      </c>
      <c r="D11" s="7" t="e">
        <f>SUM(D12:D18)</f>
        <v>#REF!</v>
      </c>
      <c r="E11" s="7" t="e">
        <f t="shared" ref="E11:J11" si="4">+SUM(E12:E18)</f>
        <v>#REF!</v>
      </c>
      <c r="F11" s="7" t="e">
        <f t="shared" si="4"/>
        <v>#REF!</v>
      </c>
      <c r="G11" s="7" t="e">
        <f t="shared" si="4"/>
        <v>#REF!</v>
      </c>
      <c r="H11" s="7" t="e">
        <f t="shared" si="4"/>
        <v>#REF!</v>
      </c>
      <c r="I11" s="7" t="e">
        <f t="shared" si="4"/>
        <v>#REF!</v>
      </c>
      <c r="J11" s="7" t="e">
        <f t="shared" si="4"/>
        <v>#REF!</v>
      </c>
      <c r="K11" s="7" t="e">
        <f t="shared" ref="K11:X11" si="5">SUM(K12:K18)</f>
        <v>#REF!</v>
      </c>
      <c r="L11" s="7" t="e">
        <f t="shared" si="5"/>
        <v>#REF!</v>
      </c>
      <c r="M11" s="7" t="e">
        <f t="shared" si="5"/>
        <v>#REF!</v>
      </c>
      <c r="N11" s="7" t="e">
        <f t="shared" si="5"/>
        <v>#REF!</v>
      </c>
      <c r="O11" s="7" t="e">
        <f t="shared" si="5"/>
        <v>#REF!</v>
      </c>
      <c r="P11" s="7" t="e">
        <f t="shared" si="5"/>
        <v>#REF!</v>
      </c>
      <c r="Q11" s="7" t="e">
        <f t="shared" si="5"/>
        <v>#REF!</v>
      </c>
      <c r="R11" s="7" t="e">
        <f t="shared" si="5"/>
        <v>#REF!</v>
      </c>
      <c r="S11" s="7" t="e">
        <f t="shared" si="5"/>
        <v>#REF!</v>
      </c>
      <c r="T11" s="7" t="e">
        <f t="shared" si="5"/>
        <v>#REF!</v>
      </c>
      <c r="U11" s="7" t="e">
        <f t="shared" si="5"/>
        <v>#REF!</v>
      </c>
      <c r="V11" s="7" t="e">
        <f t="shared" si="5"/>
        <v>#REF!</v>
      </c>
      <c r="W11" s="7" t="e">
        <f t="shared" si="5"/>
        <v>#REF!</v>
      </c>
      <c r="X11" s="7" t="e">
        <f t="shared" si="5"/>
        <v>#REF!</v>
      </c>
      <c r="Y11" s="7" t="e">
        <f t="shared" ref="Y11:Z11" si="6">SUM(Y12:Y18)</f>
        <v>#REF!</v>
      </c>
      <c r="Z11" s="7" t="e">
        <f t="shared" si="6"/>
        <v>#REF!</v>
      </c>
      <c r="AA11" s="7" t="e">
        <f t="shared" ref="AA11:AB11" si="7">SUM(AA12:AA18)</f>
        <v>#REF!</v>
      </c>
      <c r="AB11" s="7" t="e">
        <f t="shared" si="7"/>
        <v>#REF!</v>
      </c>
      <c r="AC11" s="34" t="e">
        <f t="shared" ref="AC11:AD11" si="8">SUM(AC12:AC18)</f>
        <v>#REF!</v>
      </c>
      <c r="AD11" s="34" t="e">
        <f t="shared" si="8"/>
        <v>#REF!</v>
      </c>
    </row>
    <row r="12" spans="1:30" ht="18" x14ac:dyDescent="0.3">
      <c r="A12" s="9" t="s">
        <v>2</v>
      </c>
      <c r="B12" s="10" t="e">
        <f>#REF!</f>
        <v>#REF!</v>
      </c>
      <c r="C12" s="10" t="e">
        <f>#REF!</f>
        <v>#REF!</v>
      </c>
      <c r="D12" s="10" t="e">
        <f>#REF!</f>
        <v>#REF!</v>
      </c>
      <c r="E12" s="10" t="e">
        <f>#REF!</f>
        <v>#REF!</v>
      </c>
      <c r="F12" s="10" t="e">
        <f>#REF!</f>
        <v>#REF!</v>
      </c>
      <c r="G12" s="10" t="e">
        <f>#REF!</f>
        <v>#REF!</v>
      </c>
      <c r="H12" s="10" t="e">
        <f>#REF!</f>
        <v>#REF!</v>
      </c>
      <c r="I12" s="10" t="e">
        <f>#REF!</f>
        <v>#REF!</v>
      </c>
      <c r="J12" s="10" t="e">
        <f>#REF!</f>
        <v>#REF!</v>
      </c>
      <c r="K12" s="10" t="e">
        <f>#REF!</f>
        <v>#REF!</v>
      </c>
      <c r="L12" s="10" t="e">
        <f>#REF!</f>
        <v>#REF!</v>
      </c>
      <c r="M12" s="10" t="e">
        <f>#REF!</f>
        <v>#REF!</v>
      </c>
      <c r="N12" s="10" t="e">
        <f>#REF!</f>
        <v>#REF!</v>
      </c>
      <c r="O12" s="10" t="e">
        <f>#REF!</f>
        <v>#REF!</v>
      </c>
      <c r="P12" s="10" t="e">
        <f>#REF!</f>
        <v>#REF!</v>
      </c>
      <c r="Q12" s="10" t="e">
        <f>#REF!</f>
        <v>#REF!</v>
      </c>
      <c r="R12" s="10" t="e">
        <f>#REF!</f>
        <v>#REF!</v>
      </c>
      <c r="S12" s="10" t="e">
        <f>#REF!</f>
        <v>#REF!</v>
      </c>
      <c r="T12" s="10" t="e">
        <f>#REF!</f>
        <v>#REF!</v>
      </c>
      <c r="U12" s="10" t="e">
        <f>#REF!</f>
        <v>#REF!</v>
      </c>
      <c r="V12" s="10" t="e">
        <f>#REF!</f>
        <v>#REF!</v>
      </c>
      <c r="W12" s="10" t="e">
        <f>#REF!</f>
        <v>#REF!</v>
      </c>
      <c r="X12" s="10" t="e">
        <f>#REF!</f>
        <v>#REF!</v>
      </c>
      <c r="Y12" s="10" t="e">
        <f>#REF!</f>
        <v>#REF!</v>
      </c>
      <c r="Z12" s="10" t="e">
        <f>#REF!</f>
        <v>#REF!</v>
      </c>
      <c r="AA12" s="10" t="e">
        <f>#REF!</f>
        <v>#REF!</v>
      </c>
      <c r="AB12" s="10" t="e">
        <f>#REF!</f>
        <v>#REF!</v>
      </c>
      <c r="AC12" s="33" t="e">
        <f>#REF!</f>
        <v>#REF!</v>
      </c>
      <c r="AD12" s="33" t="e">
        <f>#REF!</f>
        <v>#REF!</v>
      </c>
    </row>
    <row r="13" spans="1:30" ht="16.5" x14ac:dyDescent="0.3">
      <c r="A13" s="9" t="s">
        <v>3</v>
      </c>
      <c r="B13" s="10" t="e">
        <f>#REF!</f>
        <v>#REF!</v>
      </c>
      <c r="C13" s="10" t="e">
        <f>#REF!</f>
        <v>#REF!</v>
      </c>
      <c r="D13" s="10" t="e">
        <f>#REF!</f>
        <v>#REF!</v>
      </c>
      <c r="E13" s="10" t="e">
        <f>#REF!</f>
        <v>#REF!</v>
      </c>
      <c r="F13" s="10" t="e">
        <f>#REF!</f>
        <v>#REF!</v>
      </c>
      <c r="G13" s="10" t="e">
        <f>#REF!</f>
        <v>#REF!</v>
      </c>
      <c r="H13" s="10" t="e">
        <f>#REF!</f>
        <v>#REF!</v>
      </c>
      <c r="I13" s="10" t="e">
        <f>#REF!</f>
        <v>#REF!</v>
      </c>
      <c r="J13" s="10" t="e">
        <f>#REF!</f>
        <v>#REF!</v>
      </c>
      <c r="K13" s="10" t="e">
        <f>#REF!</f>
        <v>#REF!</v>
      </c>
      <c r="L13" s="10" t="e">
        <f>#REF!</f>
        <v>#REF!</v>
      </c>
      <c r="M13" s="10" t="e">
        <f>#REF!</f>
        <v>#REF!</v>
      </c>
      <c r="N13" s="10" t="e">
        <f>#REF!</f>
        <v>#REF!</v>
      </c>
      <c r="O13" s="10" t="e">
        <f>#REF!</f>
        <v>#REF!</v>
      </c>
      <c r="P13" s="10" t="e">
        <f>#REF!</f>
        <v>#REF!</v>
      </c>
      <c r="Q13" s="10" t="e">
        <f>#REF!</f>
        <v>#REF!</v>
      </c>
      <c r="R13" s="10" t="e">
        <f>#REF!</f>
        <v>#REF!</v>
      </c>
      <c r="S13" s="10" t="e">
        <f>#REF!</f>
        <v>#REF!</v>
      </c>
      <c r="T13" s="10" t="e">
        <f>#REF!</f>
        <v>#REF!</v>
      </c>
      <c r="U13" s="10" t="e">
        <f>#REF!</f>
        <v>#REF!</v>
      </c>
      <c r="V13" s="10" t="e">
        <f>#REF!</f>
        <v>#REF!</v>
      </c>
      <c r="W13" s="10" t="e">
        <f>#REF!</f>
        <v>#REF!</v>
      </c>
      <c r="X13" s="10" t="e">
        <f>#REF!</f>
        <v>#REF!</v>
      </c>
      <c r="Y13" s="10" t="e">
        <f>#REF!</f>
        <v>#REF!</v>
      </c>
      <c r="Z13" s="10" t="e">
        <f>#REF!</f>
        <v>#REF!</v>
      </c>
      <c r="AA13" s="10" t="e">
        <f>#REF!</f>
        <v>#REF!</v>
      </c>
      <c r="AB13" s="10" t="e">
        <f>#REF!</f>
        <v>#REF!</v>
      </c>
      <c r="AC13" s="33" t="e">
        <f>#REF!</f>
        <v>#REF!</v>
      </c>
      <c r="AD13" s="33" t="e">
        <f>#REF!</f>
        <v>#REF!</v>
      </c>
    </row>
    <row r="14" spans="1:30" ht="16.5" x14ac:dyDescent="0.3">
      <c r="A14" s="9" t="s">
        <v>4</v>
      </c>
      <c r="B14" s="10" t="e">
        <f>#REF!</f>
        <v>#REF!</v>
      </c>
      <c r="C14" s="10" t="e">
        <f>#REF!</f>
        <v>#REF!</v>
      </c>
      <c r="D14" s="10" t="e">
        <f>#REF!</f>
        <v>#REF!</v>
      </c>
      <c r="E14" s="10" t="e">
        <f>#REF!</f>
        <v>#REF!</v>
      </c>
      <c r="F14" s="10" t="e">
        <f>#REF!</f>
        <v>#REF!</v>
      </c>
      <c r="G14" s="10" t="e">
        <f>#REF!</f>
        <v>#REF!</v>
      </c>
      <c r="H14" s="10" t="e">
        <f>#REF!</f>
        <v>#REF!</v>
      </c>
      <c r="I14" s="10" t="e">
        <f>#REF!</f>
        <v>#REF!</v>
      </c>
      <c r="J14" s="10" t="e">
        <f>#REF!</f>
        <v>#REF!</v>
      </c>
      <c r="K14" s="10" t="e">
        <f>#REF!</f>
        <v>#REF!</v>
      </c>
      <c r="L14" s="10" t="e">
        <f>#REF!</f>
        <v>#REF!</v>
      </c>
      <c r="M14" s="10" t="e">
        <f>#REF!</f>
        <v>#REF!</v>
      </c>
      <c r="N14" s="10" t="e">
        <f>#REF!</f>
        <v>#REF!</v>
      </c>
      <c r="O14" s="10" t="e">
        <f>#REF!</f>
        <v>#REF!</v>
      </c>
      <c r="P14" s="10" t="e">
        <f>#REF!</f>
        <v>#REF!</v>
      </c>
      <c r="Q14" s="10" t="e">
        <f>#REF!</f>
        <v>#REF!</v>
      </c>
      <c r="R14" s="10" t="e">
        <f>#REF!</f>
        <v>#REF!</v>
      </c>
      <c r="S14" s="10" t="e">
        <f>#REF!</f>
        <v>#REF!</v>
      </c>
      <c r="T14" s="10" t="e">
        <f>#REF!</f>
        <v>#REF!</v>
      </c>
      <c r="U14" s="10" t="e">
        <f>#REF!</f>
        <v>#REF!</v>
      </c>
      <c r="V14" s="10" t="e">
        <f>#REF!</f>
        <v>#REF!</v>
      </c>
      <c r="W14" s="10" t="e">
        <f>#REF!</f>
        <v>#REF!</v>
      </c>
      <c r="X14" s="10" t="e">
        <f>#REF!</f>
        <v>#REF!</v>
      </c>
      <c r="Y14" s="10" t="e">
        <f>#REF!</f>
        <v>#REF!</v>
      </c>
      <c r="Z14" s="10" t="e">
        <f>#REF!</f>
        <v>#REF!</v>
      </c>
      <c r="AA14" s="10" t="e">
        <f>#REF!</f>
        <v>#REF!</v>
      </c>
      <c r="AB14" s="10" t="e">
        <f>#REF!</f>
        <v>#REF!</v>
      </c>
      <c r="AC14" s="33" t="e">
        <f>#REF!</f>
        <v>#REF!</v>
      </c>
      <c r="AD14" s="33" t="e">
        <f>#REF!</f>
        <v>#REF!</v>
      </c>
    </row>
    <row r="15" spans="1:30" ht="16.5" x14ac:dyDescent="0.3">
      <c r="A15" s="9" t="s">
        <v>5</v>
      </c>
      <c r="B15" s="10" t="e">
        <f>#REF!</f>
        <v>#REF!</v>
      </c>
      <c r="C15" s="10" t="e">
        <f>#REF!</f>
        <v>#REF!</v>
      </c>
      <c r="D15" s="10" t="e">
        <f>#REF!</f>
        <v>#REF!</v>
      </c>
      <c r="E15" s="10" t="e">
        <f>#REF!</f>
        <v>#REF!</v>
      </c>
      <c r="F15" s="10" t="e">
        <f>#REF!</f>
        <v>#REF!</v>
      </c>
      <c r="G15" s="10" t="e">
        <f>#REF!</f>
        <v>#REF!</v>
      </c>
      <c r="H15" s="10" t="e">
        <f>#REF!</f>
        <v>#REF!</v>
      </c>
      <c r="I15" s="10" t="e">
        <f>#REF!</f>
        <v>#REF!</v>
      </c>
      <c r="J15" s="10" t="e">
        <f>#REF!</f>
        <v>#REF!</v>
      </c>
      <c r="K15" s="10" t="e">
        <f>#REF!</f>
        <v>#REF!</v>
      </c>
      <c r="L15" s="10" t="e">
        <f>#REF!</f>
        <v>#REF!</v>
      </c>
      <c r="M15" s="10" t="e">
        <f>#REF!</f>
        <v>#REF!</v>
      </c>
      <c r="N15" s="10" t="e">
        <f>#REF!</f>
        <v>#REF!</v>
      </c>
      <c r="O15" s="10" t="e">
        <f>#REF!</f>
        <v>#REF!</v>
      </c>
      <c r="P15" s="10" t="e">
        <f>#REF!</f>
        <v>#REF!</v>
      </c>
      <c r="Q15" s="10" t="e">
        <f>#REF!</f>
        <v>#REF!</v>
      </c>
      <c r="R15" s="10" t="e">
        <f>#REF!</f>
        <v>#REF!</v>
      </c>
      <c r="S15" s="10" t="e">
        <f>#REF!</f>
        <v>#REF!</v>
      </c>
      <c r="T15" s="10" t="e">
        <f>#REF!</f>
        <v>#REF!</v>
      </c>
      <c r="U15" s="10" t="e">
        <f>#REF!</f>
        <v>#REF!</v>
      </c>
      <c r="V15" s="10" t="e">
        <f>#REF!</f>
        <v>#REF!</v>
      </c>
      <c r="W15" s="10" t="e">
        <f>#REF!</f>
        <v>#REF!</v>
      </c>
      <c r="X15" s="10" t="e">
        <f>#REF!</f>
        <v>#REF!</v>
      </c>
      <c r="Y15" s="10" t="e">
        <f>#REF!</f>
        <v>#REF!</v>
      </c>
      <c r="Z15" s="10" t="e">
        <f>#REF!</f>
        <v>#REF!</v>
      </c>
      <c r="AA15" s="10" t="e">
        <f>#REF!</f>
        <v>#REF!</v>
      </c>
      <c r="AB15" s="10" t="e">
        <f>#REF!</f>
        <v>#REF!</v>
      </c>
      <c r="AC15" s="33" t="e">
        <f>#REF!</f>
        <v>#REF!</v>
      </c>
      <c r="AD15" s="33" t="e">
        <f>#REF!</f>
        <v>#REF!</v>
      </c>
    </row>
    <row r="16" spans="1:30" ht="16.5" x14ac:dyDescent="0.3">
      <c r="A16" s="9" t="s">
        <v>6</v>
      </c>
      <c r="B16" s="10" t="e">
        <f>#REF!</f>
        <v>#REF!</v>
      </c>
      <c r="C16" s="10" t="e">
        <f>#REF!</f>
        <v>#REF!</v>
      </c>
      <c r="D16" s="10" t="e">
        <f>#REF!</f>
        <v>#REF!</v>
      </c>
      <c r="E16" s="10" t="e">
        <f>#REF!</f>
        <v>#REF!</v>
      </c>
      <c r="F16" s="10" t="e">
        <f>#REF!</f>
        <v>#REF!</v>
      </c>
      <c r="G16" s="10" t="e">
        <f>#REF!</f>
        <v>#REF!</v>
      </c>
      <c r="H16" s="10" t="e">
        <f>#REF!</f>
        <v>#REF!</v>
      </c>
      <c r="I16" s="10" t="e">
        <f>#REF!</f>
        <v>#REF!</v>
      </c>
      <c r="J16" s="10" t="e">
        <f>#REF!</f>
        <v>#REF!</v>
      </c>
      <c r="K16" s="10" t="e">
        <f>#REF!</f>
        <v>#REF!</v>
      </c>
      <c r="L16" s="10" t="e">
        <f>#REF!</f>
        <v>#REF!</v>
      </c>
      <c r="M16" s="10" t="e">
        <f>#REF!</f>
        <v>#REF!</v>
      </c>
      <c r="N16" s="10" t="e">
        <f>#REF!</f>
        <v>#REF!</v>
      </c>
      <c r="O16" s="10" t="e">
        <f>#REF!</f>
        <v>#REF!</v>
      </c>
      <c r="P16" s="10" t="e">
        <f>#REF!</f>
        <v>#REF!</v>
      </c>
      <c r="Q16" s="10" t="e">
        <f>#REF!</f>
        <v>#REF!</v>
      </c>
      <c r="R16" s="10" t="e">
        <f>#REF!</f>
        <v>#REF!</v>
      </c>
      <c r="S16" s="10" t="e">
        <f>#REF!</f>
        <v>#REF!</v>
      </c>
      <c r="T16" s="10" t="e">
        <f>#REF!</f>
        <v>#REF!</v>
      </c>
      <c r="U16" s="10" t="e">
        <f>#REF!</f>
        <v>#REF!</v>
      </c>
      <c r="V16" s="10" t="e">
        <f>#REF!</f>
        <v>#REF!</v>
      </c>
      <c r="W16" s="10" t="e">
        <f>#REF!</f>
        <v>#REF!</v>
      </c>
      <c r="X16" s="10" t="e">
        <f>#REF!</f>
        <v>#REF!</v>
      </c>
      <c r="Y16" s="10" t="e">
        <f>#REF!</f>
        <v>#REF!</v>
      </c>
      <c r="Z16" s="10" t="e">
        <f>#REF!</f>
        <v>#REF!</v>
      </c>
      <c r="AA16" s="10" t="e">
        <f>#REF!</f>
        <v>#REF!</v>
      </c>
      <c r="AB16" s="10" t="e">
        <f>#REF!</f>
        <v>#REF!</v>
      </c>
      <c r="AC16" s="33" t="e">
        <f>#REF!</f>
        <v>#REF!</v>
      </c>
      <c r="AD16" s="33" t="e">
        <f>#REF!</f>
        <v>#REF!</v>
      </c>
    </row>
    <row r="17" spans="1:30" ht="16.5" x14ac:dyDescent="0.3">
      <c r="A17" s="9" t="s">
        <v>7</v>
      </c>
      <c r="B17" s="10" t="e">
        <f>#REF!</f>
        <v>#REF!</v>
      </c>
      <c r="C17" s="10" t="e">
        <f>#REF!</f>
        <v>#REF!</v>
      </c>
      <c r="D17" s="10" t="e">
        <f>#REF!</f>
        <v>#REF!</v>
      </c>
      <c r="E17" s="10" t="e">
        <f>#REF!</f>
        <v>#REF!</v>
      </c>
      <c r="F17" s="10" t="e">
        <f>#REF!</f>
        <v>#REF!</v>
      </c>
      <c r="G17" s="10" t="e">
        <f>#REF!</f>
        <v>#REF!</v>
      </c>
      <c r="H17" s="10" t="e">
        <f>#REF!</f>
        <v>#REF!</v>
      </c>
      <c r="I17" s="10" t="e">
        <f>#REF!</f>
        <v>#REF!</v>
      </c>
      <c r="J17" s="10" t="e">
        <f>#REF!</f>
        <v>#REF!</v>
      </c>
      <c r="K17" s="10" t="e">
        <f>#REF!</f>
        <v>#REF!</v>
      </c>
      <c r="L17" s="10" t="e">
        <f>#REF!</f>
        <v>#REF!</v>
      </c>
      <c r="M17" s="10" t="e">
        <f>#REF!</f>
        <v>#REF!</v>
      </c>
      <c r="N17" s="10" t="e">
        <f>#REF!</f>
        <v>#REF!</v>
      </c>
      <c r="O17" s="10" t="e">
        <f>#REF!</f>
        <v>#REF!</v>
      </c>
      <c r="P17" s="10" t="e">
        <f>#REF!</f>
        <v>#REF!</v>
      </c>
      <c r="Q17" s="10" t="e">
        <f>#REF!</f>
        <v>#REF!</v>
      </c>
      <c r="R17" s="10" t="e">
        <f>#REF!</f>
        <v>#REF!</v>
      </c>
      <c r="S17" s="10" t="e">
        <f>#REF!</f>
        <v>#REF!</v>
      </c>
      <c r="T17" s="10" t="e">
        <f>#REF!</f>
        <v>#REF!</v>
      </c>
      <c r="U17" s="10" t="e">
        <f>#REF!</f>
        <v>#REF!</v>
      </c>
      <c r="V17" s="10" t="e">
        <f>#REF!</f>
        <v>#REF!</v>
      </c>
      <c r="W17" s="10" t="e">
        <f>#REF!</f>
        <v>#REF!</v>
      </c>
      <c r="X17" s="10" t="e">
        <f>#REF!</f>
        <v>#REF!</v>
      </c>
      <c r="Y17" s="10" t="e">
        <f>#REF!</f>
        <v>#REF!</v>
      </c>
      <c r="Z17" s="10" t="e">
        <f>#REF!</f>
        <v>#REF!</v>
      </c>
      <c r="AA17" s="10" t="e">
        <f>#REF!</f>
        <v>#REF!</v>
      </c>
      <c r="AB17" s="10" t="e">
        <f>#REF!</f>
        <v>#REF!</v>
      </c>
      <c r="AC17" s="33" t="e">
        <f>#REF!</f>
        <v>#REF!</v>
      </c>
      <c r="AD17" s="33" t="e">
        <f>#REF!</f>
        <v>#REF!</v>
      </c>
    </row>
    <row r="18" spans="1:30" ht="16.5" x14ac:dyDescent="0.3">
      <c r="A18" s="9" t="s">
        <v>8</v>
      </c>
      <c r="B18" s="10" t="e">
        <f>#REF!</f>
        <v>#REF!</v>
      </c>
      <c r="C18" s="10" t="e">
        <f>#REF!</f>
        <v>#REF!</v>
      </c>
      <c r="D18" s="10" t="e">
        <f>#REF!</f>
        <v>#REF!</v>
      </c>
      <c r="E18" s="10" t="e">
        <f>#REF!</f>
        <v>#REF!</v>
      </c>
      <c r="F18" s="10" t="e">
        <f>#REF!</f>
        <v>#REF!</v>
      </c>
      <c r="G18" s="10" t="e">
        <f>#REF!</f>
        <v>#REF!</v>
      </c>
      <c r="H18" s="10" t="e">
        <f>#REF!</f>
        <v>#REF!</v>
      </c>
      <c r="I18" s="10" t="e">
        <f>#REF!</f>
        <v>#REF!</v>
      </c>
      <c r="J18" s="10" t="e">
        <f>#REF!</f>
        <v>#REF!</v>
      </c>
      <c r="K18" s="10" t="e">
        <f>#REF!</f>
        <v>#REF!</v>
      </c>
      <c r="L18" s="10" t="e">
        <f>#REF!</f>
        <v>#REF!</v>
      </c>
      <c r="M18" s="10" t="e">
        <f>#REF!</f>
        <v>#REF!</v>
      </c>
      <c r="N18" s="10" t="e">
        <f>#REF!</f>
        <v>#REF!</v>
      </c>
      <c r="O18" s="10" t="e">
        <f>#REF!</f>
        <v>#REF!</v>
      </c>
      <c r="P18" s="10" t="e">
        <f>#REF!</f>
        <v>#REF!</v>
      </c>
      <c r="Q18" s="10" t="e">
        <f>#REF!</f>
        <v>#REF!</v>
      </c>
      <c r="R18" s="10" t="e">
        <f>#REF!</f>
        <v>#REF!</v>
      </c>
      <c r="S18" s="10" t="e">
        <f>#REF!</f>
        <v>#REF!</v>
      </c>
      <c r="T18" s="10" t="e">
        <f>#REF!</f>
        <v>#REF!</v>
      </c>
      <c r="U18" s="10" t="e">
        <f>#REF!</f>
        <v>#REF!</v>
      </c>
      <c r="V18" s="10" t="e">
        <f>#REF!</f>
        <v>#REF!</v>
      </c>
      <c r="W18" s="10" t="e">
        <f>#REF!</f>
        <v>#REF!</v>
      </c>
      <c r="X18" s="10" t="e">
        <f>#REF!</f>
        <v>#REF!</v>
      </c>
      <c r="Y18" s="10" t="e">
        <f>#REF!</f>
        <v>#REF!</v>
      </c>
      <c r="Z18" s="10" t="e">
        <f>#REF!</f>
        <v>#REF!</v>
      </c>
      <c r="AA18" s="10" t="e">
        <f>#REF!</f>
        <v>#REF!</v>
      </c>
      <c r="AB18" s="10" t="e">
        <f>#REF!</f>
        <v>#REF!</v>
      </c>
      <c r="AC18" s="33" t="e">
        <f>#REF!</f>
        <v>#REF!</v>
      </c>
      <c r="AD18" s="33" t="e">
        <f>#REF!</f>
        <v>#REF!</v>
      </c>
    </row>
    <row r="19" spans="1:30" ht="18" x14ac:dyDescent="0.3">
      <c r="A19" s="13" t="s">
        <v>10</v>
      </c>
      <c r="B19" s="7" t="e">
        <f>SUM(B20:B26)</f>
        <v>#REF!</v>
      </c>
      <c r="C19" s="7" t="e">
        <f>SUM(C20:C26)</f>
        <v>#REF!</v>
      </c>
      <c r="D19" s="7" t="e">
        <f>SUM(D20:D26)</f>
        <v>#REF!</v>
      </c>
      <c r="E19" s="7" t="e">
        <f t="shared" ref="E19:L19" si="9">+SUM(E20:E26)</f>
        <v>#REF!</v>
      </c>
      <c r="F19" s="14" t="e">
        <f t="shared" si="9"/>
        <v>#REF!</v>
      </c>
      <c r="G19" s="14" t="e">
        <f t="shared" si="9"/>
        <v>#REF!</v>
      </c>
      <c r="H19" s="7" t="e">
        <f t="shared" si="9"/>
        <v>#REF!</v>
      </c>
      <c r="I19" s="7" t="e">
        <f t="shared" si="9"/>
        <v>#REF!</v>
      </c>
      <c r="J19" s="7" t="e">
        <f t="shared" si="9"/>
        <v>#REF!</v>
      </c>
      <c r="K19" s="7" t="e">
        <f t="shared" si="9"/>
        <v>#REF!</v>
      </c>
      <c r="L19" s="7" t="e">
        <f t="shared" si="9"/>
        <v>#REF!</v>
      </c>
      <c r="M19" s="7" t="e">
        <f t="shared" ref="M19:T19" si="10">SUM(M20:M26)</f>
        <v>#REF!</v>
      </c>
      <c r="N19" s="7" t="e">
        <f t="shared" si="10"/>
        <v>#REF!</v>
      </c>
      <c r="O19" s="7" t="e">
        <f t="shared" si="10"/>
        <v>#REF!</v>
      </c>
      <c r="P19" s="7" t="e">
        <f t="shared" si="10"/>
        <v>#REF!</v>
      </c>
      <c r="Q19" s="7" t="e">
        <f t="shared" si="10"/>
        <v>#REF!</v>
      </c>
      <c r="R19" s="7" t="e">
        <f t="shared" si="10"/>
        <v>#REF!</v>
      </c>
      <c r="S19" s="7" t="e">
        <f t="shared" si="10"/>
        <v>#REF!</v>
      </c>
      <c r="T19" s="7" t="e">
        <f t="shared" si="10"/>
        <v>#REF!</v>
      </c>
      <c r="U19" s="7" t="e">
        <f>SUM(U20:U26)</f>
        <v>#REF!</v>
      </c>
      <c r="V19" s="14" t="e">
        <f t="shared" ref="V19:Z19" si="11">SUM(V20:V26)</f>
        <v>#REF!</v>
      </c>
      <c r="W19" s="38" t="e">
        <f t="shared" si="11"/>
        <v>#REF!</v>
      </c>
      <c r="X19" s="38" t="e">
        <f t="shared" si="11"/>
        <v>#REF!</v>
      </c>
      <c r="Y19" s="38" t="e">
        <f t="shared" si="11"/>
        <v>#REF!</v>
      </c>
      <c r="Z19" s="38" t="e">
        <f t="shared" si="11"/>
        <v>#REF!</v>
      </c>
      <c r="AA19" s="38" t="e">
        <f t="shared" ref="AA19:AB19" si="12">SUM(AA20:AA26)</f>
        <v>#REF!</v>
      </c>
      <c r="AB19" s="38" t="e">
        <f t="shared" si="12"/>
        <v>#REF!</v>
      </c>
      <c r="AC19" s="35" t="e">
        <f t="shared" ref="AC19:AD19" si="13">SUM(AC20:AC26)</f>
        <v>#REF!</v>
      </c>
      <c r="AD19" s="35" t="e">
        <f t="shared" si="13"/>
        <v>#REF!</v>
      </c>
    </row>
    <row r="20" spans="1:30" ht="18" x14ac:dyDescent="0.3">
      <c r="A20" s="9" t="s">
        <v>2</v>
      </c>
      <c r="B20" s="10" t="e">
        <f>#REF!</f>
        <v>#REF!</v>
      </c>
      <c r="C20" s="10" t="e">
        <f>#REF!</f>
        <v>#REF!</v>
      </c>
      <c r="D20" s="10" t="e">
        <f>#REF!</f>
        <v>#REF!</v>
      </c>
      <c r="E20" s="10" t="e">
        <f>#REF!</f>
        <v>#REF!</v>
      </c>
      <c r="F20" s="10" t="e">
        <f>#REF!</f>
        <v>#REF!</v>
      </c>
      <c r="G20" s="10" t="e">
        <f>#REF!</f>
        <v>#REF!</v>
      </c>
      <c r="H20" s="10" t="e">
        <f>#REF!</f>
        <v>#REF!</v>
      </c>
      <c r="I20" s="10" t="e">
        <f>#REF!</f>
        <v>#REF!</v>
      </c>
      <c r="J20" s="10" t="e">
        <f>#REF!</f>
        <v>#REF!</v>
      </c>
      <c r="K20" s="10" t="e">
        <f>#REF!</f>
        <v>#REF!</v>
      </c>
      <c r="L20" s="10" t="e">
        <f>#REF!</f>
        <v>#REF!</v>
      </c>
      <c r="M20" s="10" t="e">
        <f>#REF!</f>
        <v>#REF!</v>
      </c>
      <c r="N20" s="10" t="e">
        <f>#REF!</f>
        <v>#REF!</v>
      </c>
      <c r="O20" s="10" t="e">
        <f>#REF!</f>
        <v>#REF!</v>
      </c>
      <c r="P20" s="10" t="e">
        <f>#REF!</f>
        <v>#REF!</v>
      </c>
      <c r="Q20" s="10" t="e">
        <f>#REF!</f>
        <v>#REF!</v>
      </c>
      <c r="R20" s="10" t="e">
        <f>#REF!</f>
        <v>#REF!</v>
      </c>
      <c r="S20" s="10" t="e">
        <f>#REF!</f>
        <v>#REF!</v>
      </c>
      <c r="T20" s="10" t="e">
        <f>#REF!</f>
        <v>#REF!</v>
      </c>
      <c r="U20" s="10" t="e">
        <f>#REF!</f>
        <v>#REF!</v>
      </c>
      <c r="V20" s="10" t="e">
        <f>#REF!</f>
        <v>#REF!</v>
      </c>
      <c r="W20" s="10" t="e">
        <f>#REF!</f>
        <v>#REF!</v>
      </c>
      <c r="X20" s="10" t="e">
        <f>#REF!</f>
        <v>#REF!</v>
      </c>
      <c r="Y20" s="10" t="e">
        <f>#REF!</f>
        <v>#REF!</v>
      </c>
      <c r="Z20" s="10" t="e">
        <f>#REF!</f>
        <v>#REF!</v>
      </c>
      <c r="AA20" s="10" t="e">
        <f>#REF!</f>
        <v>#REF!</v>
      </c>
      <c r="AB20" s="10" t="e">
        <f>#REF!</f>
        <v>#REF!</v>
      </c>
      <c r="AC20" s="33" t="e">
        <f>#REF!</f>
        <v>#REF!</v>
      </c>
      <c r="AD20" s="33" t="e">
        <f>#REF!</f>
        <v>#REF!</v>
      </c>
    </row>
    <row r="21" spans="1:30" ht="16.5" x14ac:dyDescent="0.3">
      <c r="A21" s="9" t="s">
        <v>3</v>
      </c>
      <c r="B21" s="10" t="e">
        <f>#REF!</f>
        <v>#REF!</v>
      </c>
      <c r="C21" s="10" t="e">
        <f>#REF!</f>
        <v>#REF!</v>
      </c>
      <c r="D21" s="10" t="e">
        <f>#REF!</f>
        <v>#REF!</v>
      </c>
      <c r="E21" s="10" t="e">
        <f>#REF!</f>
        <v>#REF!</v>
      </c>
      <c r="F21" s="10" t="e">
        <f>#REF!</f>
        <v>#REF!</v>
      </c>
      <c r="G21" s="10" t="e">
        <f>#REF!</f>
        <v>#REF!</v>
      </c>
      <c r="H21" s="10" t="e">
        <f>#REF!</f>
        <v>#REF!</v>
      </c>
      <c r="I21" s="10" t="e">
        <f>#REF!</f>
        <v>#REF!</v>
      </c>
      <c r="J21" s="10" t="e">
        <f>#REF!</f>
        <v>#REF!</v>
      </c>
      <c r="K21" s="10" t="e">
        <f>#REF!</f>
        <v>#REF!</v>
      </c>
      <c r="L21" s="10" t="e">
        <f>#REF!</f>
        <v>#REF!</v>
      </c>
      <c r="M21" s="10" t="e">
        <f>#REF!</f>
        <v>#REF!</v>
      </c>
      <c r="N21" s="10" t="e">
        <f>#REF!</f>
        <v>#REF!</v>
      </c>
      <c r="O21" s="10" t="e">
        <f>#REF!</f>
        <v>#REF!</v>
      </c>
      <c r="P21" s="10" t="e">
        <f>#REF!</f>
        <v>#REF!</v>
      </c>
      <c r="Q21" s="10" t="e">
        <f>#REF!</f>
        <v>#REF!</v>
      </c>
      <c r="R21" s="10" t="e">
        <f>#REF!</f>
        <v>#REF!</v>
      </c>
      <c r="S21" s="10" t="e">
        <f>#REF!</f>
        <v>#REF!</v>
      </c>
      <c r="T21" s="10" t="e">
        <f>#REF!</f>
        <v>#REF!</v>
      </c>
      <c r="U21" s="10" t="e">
        <f>#REF!</f>
        <v>#REF!</v>
      </c>
      <c r="V21" s="10" t="e">
        <f>#REF!</f>
        <v>#REF!</v>
      </c>
      <c r="W21" s="10" t="e">
        <f>#REF!</f>
        <v>#REF!</v>
      </c>
      <c r="X21" s="10" t="e">
        <f>#REF!</f>
        <v>#REF!</v>
      </c>
      <c r="Y21" s="10" t="e">
        <f>#REF!</f>
        <v>#REF!</v>
      </c>
      <c r="Z21" s="10" t="e">
        <f>#REF!</f>
        <v>#REF!</v>
      </c>
      <c r="AA21" s="10" t="e">
        <f>#REF!</f>
        <v>#REF!</v>
      </c>
      <c r="AB21" s="10" t="e">
        <f>#REF!</f>
        <v>#REF!</v>
      </c>
      <c r="AC21" s="33" t="e">
        <f>#REF!</f>
        <v>#REF!</v>
      </c>
      <c r="AD21" s="33" t="e">
        <f>#REF!</f>
        <v>#REF!</v>
      </c>
    </row>
    <row r="22" spans="1:30" ht="16.5" x14ac:dyDescent="0.3">
      <c r="A22" s="9" t="s">
        <v>4</v>
      </c>
      <c r="B22" s="10" t="e">
        <f>#REF!</f>
        <v>#REF!</v>
      </c>
      <c r="C22" s="10" t="e">
        <f>#REF!</f>
        <v>#REF!</v>
      </c>
      <c r="D22" s="10" t="e">
        <f>#REF!</f>
        <v>#REF!</v>
      </c>
      <c r="E22" s="10" t="e">
        <f>#REF!</f>
        <v>#REF!</v>
      </c>
      <c r="F22" s="10" t="e">
        <f>#REF!</f>
        <v>#REF!</v>
      </c>
      <c r="G22" s="10" t="e">
        <f>#REF!</f>
        <v>#REF!</v>
      </c>
      <c r="H22" s="10" t="e">
        <f>#REF!</f>
        <v>#REF!</v>
      </c>
      <c r="I22" s="10" t="e">
        <f>#REF!</f>
        <v>#REF!</v>
      </c>
      <c r="J22" s="10" t="e">
        <f>#REF!</f>
        <v>#REF!</v>
      </c>
      <c r="K22" s="10" t="e">
        <f>#REF!</f>
        <v>#REF!</v>
      </c>
      <c r="L22" s="10" t="e">
        <f>#REF!</f>
        <v>#REF!</v>
      </c>
      <c r="M22" s="10" t="e">
        <f>#REF!</f>
        <v>#REF!</v>
      </c>
      <c r="N22" s="10" t="e">
        <f>#REF!</f>
        <v>#REF!</v>
      </c>
      <c r="O22" s="10" t="e">
        <f>#REF!</f>
        <v>#REF!</v>
      </c>
      <c r="P22" s="10" t="e">
        <f>#REF!</f>
        <v>#REF!</v>
      </c>
      <c r="Q22" s="10" t="e">
        <f>#REF!</f>
        <v>#REF!</v>
      </c>
      <c r="R22" s="10" t="e">
        <f>#REF!</f>
        <v>#REF!</v>
      </c>
      <c r="S22" s="10" t="e">
        <f>#REF!</f>
        <v>#REF!</v>
      </c>
      <c r="T22" s="10" t="e">
        <f>#REF!</f>
        <v>#REF!</v>
      </c>
      <c r="U22" s="10" t="e">
        <f>#REF!</f>
        <v>#REF!</v>
      </c>
      <c r="V22" s="10" t="e">
        <f>#REF!</f>
        <v>#REF!</v>
      </c>
      <c r="W22" s="10" t="e">
        <f>#REF!</f>
        <v>#REF!</v>
      </c>
      <c r="X22" s="10" t="e">
        <f>#REF!</f>
        <v>#REF!</v>
      </c>
      <c r="Y22" s="10" t="e">
        <f>#REF!</f>
        <v>#REF!</v>
      </c>
      <c r="Z22" s="10" t="e">
        <f>#REF!</f>
        <v>#REF!</v>
      </c>
      <c r="AA22" s="10" t="e">
        <f>#REF!</f>
        <v>#REF!</v>
      </c>
      <c r="AB22" s="10" t="e">
        <f>#REF!</f>
        <v>#REF!</v>
      </c>
      <c r="AC22" s="33" t="e">
        <f>#REF!</f>
        <v>#REF!</v>
      </c>
      <c r="AD22" s="33" t="e">
        <f>#REF!</f>
        <v>#REF!</v>
      </c>
    </row>
    <row r="23" spans="1:30" ht="16.5" x14ac:dyDescent="0.3">
      <c r="A23" s="9" t="s">
        <v>5</v>
      </c>
      <c r="B23" s="10" t="e">
        <f>#REF!</f>
        <v>#REF!</v>
      </c>
      <c r="C23" s="10" t="e">
        <f>#REF!</f>
        <v>#REF!</v>
      </c>
      <c r="D23" s="10" t="e">
        <f>#REF!</f>
        <v>#REF!</v>
      </c>
      <c r="E23" s="10" t="e">
        <f>#REF!</f>
        <v>#REF!</v>
      </c>
      <c r="F23" s="10" t="e">
        <f>#REF!</f>
        <v>#REF!</v>
      </c>
      <c r="G23" s="10" t="e">
        <f>#REF!</f>
        <v>#REF!</v>
      </c>
      <c r="H23" s="10" t="e">
        <f>#REF!</f>
        <v>#REF!</v>
      </c>
      <c r="I23" s="10" t="e">
        <f>#REF!</f>
        <v>#REF!</v>
      </c>
      <c r="J23" s="10" t="e">
        <f>#REF!</f>
        <v>#REF!</v>
      </c>
      <c r="K23" s="10" t="e">
        <f>#REF!</f>
        <v>#REF!</v>
      </c>
      <c r="L23" s="10" t="e">
        <f>#REF!</f>
        <v>#REF!</v>
      </c>
      <c r="M23" s="10" t="e">
        <f>#REF!</f>
        <v>#REF!</v>
      </c>
      <c r="N23" s="10" t="e">
        <f>#REF!</f>
        <v>#REF!</v>
      </c>
      <c r="O23" s="10" t="e">
        <f>#REF!</f>
        <v>#REF!</v>
      </c>
      <c r="P23" s="10" t="e">
        <f>#REF!</f>
        <v>#REF!</v>
      </c>
      <c r="Q23" s="10" t="e">
        <f>#REF!</f>
        <v>#REF!</v>
      </c>
      <c r="R23" s="10" t="e">
        <f>#REF!</f>
        <v>#REF!</v>
      </c>
      <c r="S23" s="10" t="e">
        <f>#REF!</f>
        <v>#REF!</v>
      </c>
      <c r="T23" s="10" t="e">
        <f>#REF!</f>
        <v>#REF!</v>
      </c>
      <c r="U23" s="10" t="e">
        <f>#REF!</f>
        <v>#REF!</v>
      </c>
      <c r="V23" s="10" t="e">
        <f>#REF!</f>
        <v>#REF!</v>
      </c>
      <c r="W23" s="10" t="e">
        <f>#REF!</f>
        <v>#REF!</v>
      </c>
      <c r="X23" s="10" t="e">
        <f>#REF!</f>
        <v>#REF!</v>
      </c>
      <c r="Y23" s="10" t="e">
        <f>#REF!</f>
        <v>#REF!</v>
      </c>
      <c r="Z23" s="10" t="e">
        <f>#REF!</f>
        <v>#REF!</v>
      </c>
      <c r="AA23" s="10" t="e">
        <f>#REF!</f>
        <v>#REF!</v>
      </c>
      <c r="AB23" s="10" t="e">
        <f>#REF!</f>
        <v>#REF!</v>
      </c>
      <c r="AC23" s="33" t="e">
        <f>#REF!</f>
        <v>#REF!</v>
      </c>
      <c r="AD23" s="33" t="e">
        <f>#REF!</f>
        <v>#REF!</v>
      </c>
    </row>
    <row r="24" spans="1:30" ht="16.5" x14ac:dyDescent="0.3">
      <c r="A24" s="9" t="s">
        <v>6</v>
      </c>
      <c r="B24" s="10" t="e">
        <f>#REF!</f>
        <v>#REF!</v>
      </c>
      <c r="C24" s="10" t="e">
        <f>#REF!</f>
        <v>#REF!</v>
      </c>
      <c r="D24" s="10" t="e">
        <f>#REF!</f>
        <v>#REF!</v>
      </c>
      <c r="E24" s="10" t="e">
        <f>#REF!</f>
        <v>#REF!</v>
      </c>
      <c r="F24" s="10" t="e">
        <f>#REF!</f>
        <v>#REF!</v>
      </c>
      <c r="G24" s="10" t="e">
        <f>#REF!</f>
        <v>#REF!</v>
      </c>
      <c r="H24" s="10" t="e">
        <f>#REF!</f>
        <v>#REF!</v>
      </c>
      <c r="I24" s="10" t="e">
        <f>#REF!</f>
        <v>#REF!</v>
      </c>
      <c r="J24" s="10" t="e">
        <f>#REF!</f>
        <v>#REF!</v>
      </c>
      <c r="K24" s="10" t="e">
        <f>#REF!</f>
        <v>#REF!</v>
      </c>
      <c r="L24" s="10" t="e">
        <f>#REF!</f>
        <v>#REF!</v>
      </c>
      <c r="M24" s="10" t="e">
        <f>#REF!</f>
        <v>#REF!</v>
      </c>
      <c r="N24" s="10" t="e">
        <f>#REF!</f>
        <v>#REF!</v>
      </c>
      <c r="O24" s="10" t="e">
        <f>#REF!</f>
        <v>#REF!</v>
      </c>
      <c r="P24" s="10" t="e">
        <f>#REF!</f>
        <v>#REF!</v>
      </c>
      <c r="Q24" s="10" t="e">
        <f>#REF!</f>
        <v>#REF!</v>
      </c>
      <c r="R24" s="10" t="e">
        <f>#REF!</f>
        <v>#REF!</v>
      </c>
      <c r="S24" s="10" t="e">
        <f>#REF!</f>
        <v>#REF!</v>
      </c>
      <c r="T24" s="10" t="e">
        <f>#REF!</f>
        <v>#REF!</v>
      </c>
      <c r="U24" s="10" t="e">
        <f>#REF!</f>
        <v>#REF!</v>
      </c>
      <c r="V24" s="10" t="e">
        <f>#REF!</f>
        <v>#REF!</v>
      </c>
      <c r="W24" s="10" t="e">
        <f>#REF!</f>
        <v>#REF!</v>
      </c>
      <c r="X24" s="10" t="e">
        <f>#REF!</f>
        <v>#REF!</v>
      </c>
      <c r="Y24" s="10" t="e">
        <f>#REF!</f>
        <v>#REF!</v>
      </c>
      <c r="Z24" s="10" t="e">
        <f>#REF!</f>
        <v>#REF!</v>
      </c>
      <c r="AA24" s="10" t="e">
        <f>#REF!</f>
        <v>#REF!</v>
      </c>
      <c r="AB24" s="10" t="e">
        <f>#REF!</f>
        <v>#REF!</v>
      </c>
      <c r="AC24" s="33" t="e">
        <f>#REF!</f>
        <v>#REF!</v>
      </c>
      <c r="AD24" s="33" t="e">
        <f>#REF!</f>
        <v>#REF!</v>
      </c>
    </row>
    <row r="25" spans="1:30" ht="16.5" x14ac:dyDescent="0.3">
      <c r="A25" s="9" t="s">
        <v>7</v>
      </c>
      <c r="B25" s="10" t="e">
        <f>#REF!</f>
        <v>#REF!</v>
      </c>
      <c r="C25" s="10" t="e">
        <f>#REF!</f>
        <v>#REF!</v>
      </c>
      <c r="D25" s="10" t="e">
        <f>#REF!</f>
        <v>#REF!</v>
      </c>
      <c r="E25" s="10" t="e">
        <f>#REF!</f>
        <v>#REF!</v>
      </c>
      <c r="F25" s="10" t="e">
        <f>#REF!</f>
        <v>#REF!</v>
      </c>
      <c r="G25" s="10" t="e">
        <f>#REF!</f>
        <v>#REF!</v>
      </c>
      <c r="H25" s="10" t="e">
        <f>#REF!</f>
        <v>#REF!</v>
      </c>
      <c r="I25" s="10" t="e">
        <f>#REF!</f>
        <v>#REF!</v>
      </c>
      <c r="J25" s="10" t="e">
        <f>#REF!</f>
        <v>#REF!</v>
      </c>
      <c r="K25" s="10" t="e">
        <f>#REF!</f>
        <v>#REF!</v>
      </c>
      <c r="L25" s="10" t="e">
        <f>#REF!</f>
        <v>#REF!</v>
      </c>
      <c r="M25" s="10" t="e">
        <f>#REF!</f>
        <v>#REF!</v>
      </c>
      <c r="N25" s="10" t="e">
        <f>#REF!</f>
        <v>#REF!</v>
      </c>
      <c r="O25" s="10" t="e">
        <f>#REF!</f>
        <v>#REF!</v>
      </c>
      <c r="P25" s="10" t="e">
        <f>#REF!</f>
        <v>#REF!</v>
      </c>
      <c r="Q25" s="10" t="e">
        <f>#REF!</f>
        <v>#REF!</v>
      </c>
      <c r="R25" s="10" t="e">
        <f>#REF!</f>
        <v>#REF!</v>
      </c>
      <c r="S25" s="10" t="e">
        <f>#REF!</f>
        <v>#REF!</v>
      </c>
      <c r="T25" s="10" t="e">
        <f>#REF!</f>
        <v>#REF!</v>
      </c>
      <c r="U25" s="10" t="e">
        <f>#REF!</f>
        <v>#REF!</v>
      </c>
      <c r="V25" s="10" t="e">
        <f>#REF!</f>
        <v>#REF!</v>
      </c>
      <c r="W25" s="10" t="e">
        <f>#REF!</f>
        <v>#REF!</v>
      </c>
      <c r="X25" s="10" t="e">
        <f>#REF!</f>
        <v>#REF!</v>
      </c>
      <c r="Y25" s="10" t="e">
        <f>#REF!</f>
        <v>#REF!</v>
      </c>
      <c r="Z25" s="10" t="e">
        <f>#REF!</f>
        <v>#REF!</v>
      </c>
      <c r="AA25" s="10" t="e">
        <f>#REF!</f>
        <v>#REF!</v>
      </c>
      <c r="AB25" s="10" t="e">
        <f>#REF!</f>
        <v>#REF!</v>
      </c>
      <c r="AC25" s="33" t="e">
        <f>#REF!</f>
        <v>#REF!</v>
      </c>
      <c r="AD25" s="33" t="e">
        <f>#REF!</f>
        <v>#REF!</v>
      </c>
    </row>
    <row r="26" spans="1:30" ht="16.5" x14ac:dyDescent="0.3">
      <c r="A26" s="9" t="s">
        <v>8</v>
      </c>
      <c r="B26" s="10" t="e">
        <f>#REF!</f>
        <v>#REF!</v>
      </c>
      <c r="C26" s="10" t="e">
        <f>#REF!</f>
        <v>#REF!</v>
      </c>
      <c r="D26" s="10" t="e">
        <f>#REF!</f>
        <v>#REF!</v>
      </c>
      <c r="E26" s="10" t="e">
        <f>#REF!</f>
        <v>#REF!</v>
      </c>
      <c r="F26" s="10" t="e">
        <f>#REF!</f>
        <v>#REF!</v>
      </c>
      <c r="G26" s="10" t="e">
        <f>#REF!</f>
        <v>#REF!</v>
      </c>
      <c r="H26" s="10" t="e">
        <f>#REF!</f>
        <v>#REF!</v>
      </c>
      <c r="I26" s="10" t="e">
        <f>#REF!</f>
        <v>#REF!</v>
      </c>
      <c r="J26" s="10" t="e">
        <f>#REF!</f>
        <v>#REF!</v>
      </c>
      <c r="K26" s="10" t="e">
        <f>#REF!</f>
        <v>#REF!</v>
      </c>
      <c r="L26" s="10" t="e">
        <f>#REF!</f>
        <v>#REF!</v>
      </c>
      <c r="M26" s="10" t="e">
        <f>#REF!</f>
        <v>#REF!</v>
      </c>
      <c r="N26" s="10" t="e">
        <f>#REF!</f>
        <v>#REF!</v>
      </c>
      <c r="O26" s="10" t="e">
        <f>#REF!</f>
        <v>#REF!</v>
      </c>
      <c r="P26" s="10" t="e">
        <f>#REF!</f>
        <v>#REF!</v>
      </c>
      <c r="Q26" s="10" t="e">
        <f>#REF!</f>
        <v>#REF!</v>
      </c>
      <c r="R26" s="10" t="e">
        <f>#REF!</f>
        <v>#REF!</v>
      </c>
      <c r="S26" s="10" t="e">
        <f>#REF!</f>
        <v>#REF!</v>
      </c>
      <c r="T26" s="10" t="e">
        <f>#REF!</f>
        <v>#REF!</v>
      </c>
      <c r="U26" s="10" t="e">
        <f>#REF!</f>
        <v>#REF!</v>
      </c>
      <c r="V26" s="10" t="e">
        <f>#REF!</f>
        <v>#REF!</v>
      </c>
      <c r="W26" s="10" t="e">
        <f>#REF!</f>
        <v>#REF!</v>
      </c>
      <c r="X26" s="10" t="e">
        <f>#REF!</f>
        <v>#REF!</v>
      </c>
      <c r="Y26" s="10" t="e">
        <f>#REF!</f>
        <v>#REF!</v>
      </c>
      <c r="Z26" s="10" t="e">
        <f>#REF!</f>
        <v>#REF!</v>
      </c>
      <c r="AA26" s="10" t="e">
        <f>#REF!</f>
        <v>#REF!</v>
      </c>
      <c r="AB26" s="10" t="e">
        <f>#REF!</f>
        <v>#REF!</v>
      </c>
      <c r="AC26" s="33" t="e">
        <f>#REF!</f>
        <v>#REF!</v>
      </c>
      <c r="AD26" s="33" t="e">
        <f>#REF!</f>
        <v>#REF!</v>
      </c>
    </row>
    <row r="27" spans="1:30" ht="18" x14ac:dyDescent="0.3">
      <c r="A27" s="15" t="s">
        <v>11</v>
      </c>
      <c r="B27" s="7" t="e">
        <f>SUM(B28:B34)</f>
        <v>#REF!</v>
      </c>
      <c r="C27" s="7" t="e">
        <f>SUM(C28:C34)</f>
        <v>#REF!</v>
      </c>
      <c r="D27" s="7" t="e">
        <f>SUM(D28:D34)</f>
        <v>#REF!</v>
      </c>
      <c r="E27" s="7" t="e">
        <f t="shared" ref="E27:L27" si="14">+SUM(E28:E34)</f>
        <v>#REF!</v>
      </c>
      <c r="F27" s="7" t="e">
        <f t="shared" si="14"/>
        <v>#REF!</v>
      </c>
      <c r="G27" s="14" t="e">
        <f t="shared" si="14"/>
        <v>#REF!</v>
      </c>
      <c r="H27" s="7" t="e">
        <f t="shared" si="14"/>
        <v>#REF!</v>
      </c>
      <c r="I27" s="7" t="e">
        <f t="shared" si="14"/>
        <v>#REF!</v>
      </c>
      <c r="J27" s="7" t="e">
        <f t="shared" si="14"/>
        <v>#REF!</v>
      </c>
      <c r="K27" s="7" t="e">
        <f t="shared" si="14"/>
        <v>#REF!</v>
      </c>
      <c r="L27" s="7" t="e">
        <f t="shared" si="14"/>
        <v>#REF!</v>
      </c>
      <c r="M27" s="7" t="e">
        <f t="shared" ref="M27:Z27" si="15">SUM(M28:M34)</f>
        <v>#REF!</v>
      </c>
      <c r="N27" s="7" t="e">
        <f t="shared" si="15"/>
        <v>#REF!</v>
      </c>
      <c r="O27" s="7" t="e">
        <f t="shared" si="15"/>
        <v>#REF!</v>
      </c>
      <c r="P27" s="7" t="e">
        <f t="shared" si="15"/>
        <v>#REF!</v>
      </c>
      <c r="Q27" s="7" t="e">
        <f t="shared" si="15"/>
        <v>#REF!</v>
      </c>
      <c r="R27" s="7" t="e">
        <f t="shared" si="15"/>
        <v>#REF!</v>
      </c>
      <c r="S27" s="7" t="e">
        <f t="shared" si="15"/>
        <v>#REF!</v>
      </c>
      <c r="T27" s="7" t="e">
        <f t="shared" si="15"/>
        <v>#REF!</v>
      </c>
      <c r="U27" s="7" t="e">
        <f t="shared" si="15"/>
        <v>#REF!</v>
      </c>
      <c r="V27" s="7" t="e">
        <f t="shared" si="15"/>
        <v>#REF!</v>
      </c>
      <c r="W27" s="7" t="e">
        <f t="shared" si="15"/>
        <v>#REF!</v>
      </c>
      <c r="X27" s="7" t="e">
        <f t="shared" si="15"/>
        <v>#REF!</v>
      </c>
      <c r="Y27" s="7" t="e">
        <f t="shared" si="15"/>
        <v>#REF!</v>
      </c>
      <c r="Z27" s="7" t="e">
        <f t="shared" si="15"/>
        <v>#REF!</v>
      </c>
      <c r="AA27" s="7" t="e">
        <f t="shared" ref="AA27:AB27" si="16">SUM(AA28:AA34)</f>
        <v>#REF!</v>
      </c>
      <c r="AB27" s="7" t="e">
        <f t="shared" si="16"/>
        <v>#REF!</v>
      </c>
      <c r="AC27" s="34" t="e">
        <f t="shared" ref="AC27:AD27" si="17">SUM(AC28:AC34)</f>
        <v>#REF!</v>
      </c>
      <c r="AD27" s="34" t="e">
        <f t="shared" si="17"/>
        <v>#REF!</v>
      </c>
    </row>
    <row r="28" spans="1:30" ht="18" x14ac:dyDescent="0.3">
      <c r="A28" s="9" t="s">
        <v>2</v>
      </c>
      <c r="B28" s="10" t="e">
        <f>#REF!</f>
        <v>#REF!</v>
      </c>
      <c r="C28" s="10" t="e">
        <f>#REF!</f>
        <v>#REF!</v>
      </c>
      <c r="D28" s="10" t="e">
        <f>#REF!</f>
        <v>#REF!</v>
      </c>
      <c r="E28" s="10" t="e">
        <f>#REF!</f>
        <v>#REF!</v>
      </c>
      <c r="F28" s="10" t="e">
        <f>#REF!</f>
        <v>#REF!</v>
      </c>
      <c r="G28" s="10" t="e">
        <f>#REF!</f>
        <v>#REF!</v>
      </c>
      <c r="H28" s="10" t="e">
        <f>#REF!</f>
        <v>#REF!</v>
      </c>
      <c r="I28" s="10" t="e">
        <f>#REF!</f>
        <v>#REF!</v>
      </c>
      <c r="J28" s="10" t="e">
        <f>#REF!</f>
        <v>#REF!</v>
      </c>
      <c r="K28" s="10" t="e">
        <f>#REF!</f>
        <v>#REF!</v>
      </c>
      <c r="L28" s="10" t="e">
        <f>#REF!</f>
        <v>#REF!</v>
      </c>
      <c r="M28" s="10" t="e">
        <f>#REF!</f>
        <v>#REF!</v>
      </c>
      <c r="N28" s="10" t="e">
        <f>#REF!</f>
        <v>#REF!</v>
      </c>
      <c r="O28" s="10" t="e">
        <f>#REF!</f>
        <v>#REF!</v>
      </c>
      <c r="P28" s="10" t="e">
        <f>#REF!</f>
        <v>#REF!</v>
      </c>
      <c r="Q28" s="10" t="e">
        <f>#REF!</f>
        <v>#REF!</v>
      </c>
      <c r="R28" s="10" t="e">
        <f>#REF!</f>
        <v>#REF!</v>
      </c>
      <c r="S28" s="10" t="e">
        <f>#REF!</f>
        <v>#REF!</v>
      </c>
      <c r="T28" s="10" t="e">
        <f>#REF!</f>
        <v>#REF!</v>
      </c>
      <c r="U28" s="10" t="e">
        <f>#REF!</f>
        <v>#REF!</v>
      </c>
      <c r="V28" s="10" t="e">
        <f>#REF!</f>
        <v>#REF!</v>
      </c>
      <c r="W28" s="10" t="e">
        <f>#REF!</f>
        <v>#REF!</v>
      </c>
      <c r="X28" s="10" t="e">
        <f>#REF!</f>
        <v>#REF!</v>
      </c>
      <c r="Y28" s="10" t="e">
        <f>#REF!</f>
        <v>#REF!</v>
      </c>
      <c r="Z28" s="10" t="e">
        <f>#REF!</f>
        <v>#REF!</v>
      </c>
      <c r="AA28" s="10" t="e">
        <f>#REF!</f>
        <v>#REF!</v>
      </c>
      <c r="AB28" s="10" t="e">
        <f>#REF!</f>
        <v>#REF!</v>
      </c>
      <c r="AC28" s="33" t="e">
        <f>#REF!</f>
        <v>#REF!</v>
      </c>
      <c r="AD28" s="33" t="e">
        <f>#REF!</f>
        <v>#REF!</v>
      </c>
    </row>
    <row r="29" spans="1:30" ht="16.5" x14ac:dyDescent="0.3">
      <c r="A29" s="9" t="s">
        <v>3</v>
      </c>
      <c r="B29" s="10" t="e">
        <f>#REF!</f>
        <v>#REF!</v>
      </c>
      <c r="C29" s="10" t="e">
        <f>#REF!</f>
        <v>#REF!</v>
      </c>
      <c r="D29" s="10" t="e">
        <f>#REF!</f>
        <v>#REF!</v>
      </c>
      <c r="E29" s="10" t="e">
        <f>#REF!</f>
        <v>#REF!</v>
      </c>
      <c r="F29" s="10" t="e">
        <f>#REF!</f>
        <v>#REF!</v>
      </c>
      <c r="G29" s="10" t="e">
        <f>#REF!</f>
        <v>#REF!</v>
      </c>
      <c r="H29" s="10" t="e">
        <f>#REF!</f>
        <v>#REF!</v>
      </c>
      <c r="I29" s="10" t="e">
        <f>#REF!</f>
        <v>#REF!</v>
      </c>
      <c r="J29" s="10" t="e">
        <f>#REF!</f>
        <v>#REF!</v>
      </c>
      <c r="K29" s="10" t="e">
        <f>#REF!</f>
        <v>#REF!</v>
      </c>
      <c r="L29" s="10" t="e">
        <f>#REF!</f>
        <v>#REF!</v>
      </c>
      <c r="M29" s="10" t="e">
        <f>#REF!</f>
        <v>#REF!</v>
      </c>
      <c r="N29" s="10" t="e">
        <f>#REF!</f>
        <v>#REF!</v>
      </c>
      <c r="O29" s="10" t="e">
        <f>#REF!</f>
        <v>#REF!</v>
      </c>
      <c r="P29" s="10" t="e">
        <f>#REF!</f>
        <v>#REF!</v>
      </c>
      <c r="Q29" s="10" t="e">
        <f>#REF!</f>
        <v>#REF!</v>
      </c>
      <c r="R29" s="10" t="e">
        <f>#REF!</f>
        <v>#REF!</v>
      </c>
      <c r="S29" s="10" t="e">
        <f>#REF!</f>
        <v>#REF!</v>
      </c>
      <c r="T29" s="10" t="e">
        <f>#REF!</f>
        <v>#REF!</v>
      </c>
      <c r="U29" s="10" t="e">
        <f>#REF!</f>
        <v>#REF!</v>
      </c>
      <c r="V29" s="10" t="e">
        <f>#REF!</f>
        <v>#REF!</v>
      </c>
      <c r="W29" s="10" t="e">
        <f>#REF!</f>
        <v>#REF!</v>
      </c>
      <c r="X29" s="10" t="e">
        <f>#REF!</f>
        <v>#REF!</v>
      </c>
      <c r="Y29" s="10" t="e">
        <f>#REF!</f>
        <v>#REF!</v>
      </c>
      <c r="Z29" s="10" t="e">
        <f>#REF!</f>
        <v>#REF!</v>
      </c>
      <c r="AA29" s="10" t="e">
        <f>#REF!</f>
        <v>#REF!</v>
      </c>
      <c r="AB29" s="10" t="e">
        <f>#REF!</f>
        <v>#REF!</v>
      </c>
      <c r="AC29" s="33" t="e">
        <f>#REF!</f>
        <v>#REF!</v>
      </c>
      <c r="AD29" s="33" t="e">
        <f>#REF!</f>
        <v>#REF!</v>
      </c>
    </row>
    <row r="30" spans="1:30" ht="16.5" x14ac:dyDescent="0.3">
      <c r="A30" s="9" t="s">
        <v>4</v>
      </c>
      <c r="B30" s="10" t="e">
        <f>#REF!</f>
        <v>#REF!</v>
      </c>
      <c r="C30" s="10" t="e">
        <f>#REF!</f>
        <v>#REF!</v>
      </c>
      <c r="D30" s="10" t="e">
        <f>#REF!</f>
        <v>#REF!</v>
      </c>
      <c r="E30" s="10" t="e">
        <f>#REF!</f>
        <v>#REF!</v>
      </c>
      <c r="F30" s="10" t="e">
        <f>#REF!</f>
        <v>#REF!</v>
      </c>
      <c r="G30" s="10" t="e">
        <f>#REF!</f>
        <v>#REF!</v>
      </c>
      <c r="H30" s="10" t="e">
        <f>#REF!</f>
        <v>#REF!</v>
      </c>
      <c r="I30" s="10" t="e">
        <f>#REF!</f>
        <v>#REF!</v>
      </c>
      <c r="J30" s="10" t="e">
        <f>#REF!</f>
        <v>#REF!</v>
      </c>
      <c r="K30" s="10" t="e">
        <f>#REF!</f>
        <v>#REF!</v>
      </c>
      <c r="L30" s="10" t="e">
        <f>#REF!</f>
        <v>#REF!</v>
      </c>
      <c r="M30" s="10" t="e">
        <f>#REF!</f>
        <v>#REF!</v>
      </c>
      <c r="N30" s="10" t="e">
        <f>#REF!</f>
        <v>#REF!</v>
      </c>
      <c r="O30" s="10" t="e">
        <f>#REF!</f>
        <v>#REF!</v>
      </c>
      <c r="P30" s="10" t="e">
        <f>#REF!</f>
        <v>#REF!</v>
      </c>
      <c r="Q30" s="10" t="e">
        <f>#REF!</f>
        <v>#REF!</v>
      </c>
      <c r="R30" s="10" t="e">
        <f>#REF!</f>
        <v>#REF!</v>
      </c>
      <c r="S30" s="10" t="e">
        <f>#REF!</f>
        <v>#REF!</v>
      </c>
      <c r="T30" s="10" t="e">
        <f>#REF!</f>
        <v>#REF!</v>
      </c>
      <c r="U30" s="10" t="e">
        <f>#REF!</f>
        <v>#REF!</v>
      </c>
      <c r="V30" s="10" t="e">
        <f>#REF!</f>
        <v>#REF!</v>
      </c>
      <c r="W30" s="10" t="e">
        <f>#REF!</f>
        <v>#REF!</v>
      </c>
      <c r="X30" s="10" t="e">
        <f>#REF!</f>
        <v>#REF!</v>
      </c>
      <c r="Y30" s="10" t="e">
        <f>#REF!</f>
        <v>#REF!</v>
      </c>
      <c r="Z30" s="10" t="e">
        <f>#REF!</f>
        <v>#REF!</v>
      </c>
      <c r="AA30" s="10" t="e">
        <f>#REF!</f>
        <v>#REF!</v>
      </c>
      <c r="AB30" s="10" t="e">
        <f>#REF!</f>
        <v>#REF!</v>
      </c>
      <c r="AC30" s="33" t="e">
        <f>#REF!</f>
        <v>#REF!</v>
      </c>
      <c r="AD30" s="33" t="e">
        <f>#REF!</f>
        <v>#REF!</v>
      </c>
    </row>
    <row r="31" spans="1:30" ht="16.5" x14ac:dyDescent="0.3">
      <c r="A31" s="9" t="s">
        <v>5</v>
      </c>
      <c r="B31" s="10" t="e">
        <f>#REF!</f>
        <v>#REF!</v>
      </c>
      <c r="C31" s="10" t="e">
        <f>#REF!</f>
        <v>#REF!</v>
      </c>
      <c r="D31" s="10" t="e">
        <f>#REF!</f>
        <v>#REF!</v>
      </c>
      <c r="E31" s="10" t="e">
        <f>#REF!</f>
        <v>#REF!</v>
      </c>
      <c r="F31" s="10" t="e">
        <f>#REF!</f>
        <v>#REF!</v>
      </c>
      <c r="G31" s="10" t="e">
        <f>#REF!</f>
        <v>#REF!</v>
      </c>
      <c r="H31" s="10" t="e">
        <f>#REF!</f>
        <v>#REF!</v>
      </c>
      <c r="I31" s="10" t="e">
        <f>#REF!</f>
        <v>#REF!</v>
      </c>
      <c r="J31" s="10" t="e">
        <f>#REF!</f>
        <v>#REF!</v>
      </c>
      <c r="K31" s="10" t="e">
        <f>#REF!</f>
        <v>#REF!</v>
      </c>
      <c r="L31" s="10" t="e">
        <f>#REF!</f>
        <v>#REF!</v>
      </c>
      <c r="M31" s="10" t="e">
        <f>#REF!</f>
        <v>#REF!</v>
      </c>
      <c r="N31" s="10" t="e">
        <f>#REF!</f>
        <v>#REF!</v>
      </c>
      <c r="O31" s="10" t="e">
        <f>#REF!</f>
        <v>#REF!</v>
      </c>
      <c r="P31" s="10" t="e">
        <f>#REF!</f>
        <v>#REF!</v>
      </c>
      <c r="Q31" s="10" t="e">
        <f>#REF!</f>
        <v>#REF!</v>
      </c>
      <c r="R31" s="10" t="e">
        <f>#REF!</f>
        <v>#REF!</v>
      </c>
      <c r="S31" s="10" t="e">
        <f>#REF!</f>
        <v>#REF!</v>
      </c>
      <c r="T31" s="10" t="e">
        <f>#REF!</f>
        <v>#REF!</v>
      </c>
      <c r="U31" s="10" t="e">
        <f>#REF!</f>
        <v>#REF!</v>
      </c>
      <c r="V31" s="10" t="e">
        <f>#REF!</f>
        <v>#REF!</v>
      </c>
      <c r="W31" s="10" t="e">
        <f>#REF!</f>
        <v>#REF!</v>
      </c>
      <c r="X31" s="10" t="e">
        <f>#REF!</f>
        <v>#REF!</v>
      </c>
      <c r="Y31" s="10" t="e">
        <f>#REF!</f>
        <v>#REF!</v>
      </c>
      <c r="Z31" s="10" t="e">
        <f>#REF!</f>
        <v>#REF!</v>
      </c>
      <c r="AA31" s="10" t="e">
        <f>#REF!</f>
        <v>#REF!</v>
      </c>
      <c r="AB31" s="10" t="e">
        <f>#REF!</f>
        <v>#REF!</v>
      </c>
      <c r="AC31" s="33" t="e">
        <f>#REF!</f>
        <v>#REF!</v>
      </c>
      <c r="AD31" s="33" t="e">
        <f>#REF!</f>
        <v>#REF!</v>
      </c>
    </row>
    <row r="32" spans="1:30" ht="16.5" x14ac:dyDescent="0.3">
      <c r="A32" s="9" t="s">
        <v>6</v>
      </c>
      <c r="B32" s="10" t="e">
        <f>#REF!</f>
        <v>#REF!</v>
      </c>
      <c r="C32" s="10" t="e">
        <f>#REF!</f>
        <v>#REF!</v>
      </c>
      <c r="D32" s="10" t="e">
        <f>#REF!</f>
        <v>#REF!</v>
      </c>
      <c r="E32" s="10" t="e">
        <f>#REF!</f>
        <v>#REF!</v>
      </c>
      <c r="F32" s="10" t="e">
        <f>#REF!</f>
        <v>#REF!</v>
      </c>
      <c r="G32" s="10" t="e">
        <f>#REF!</f>
        <v>#REF!</v>
      </c>
      <c r="H32" s="10" t="e">
        <f>#REF!</f>
        <v>#REF!</v>
      </c>
      <c r="I32" s="10" t="e">
        <f>#REF!</f>
        <v>#REF!</v>
      </c>
      <c r="J32" s="10" t="e">
        <f>#REF!</f>
        <v>#REF!</v>
      </c>
      <c r="K32" s="10" t="e">
        <f>#REF!</f>
        <v>#REF!</v>
      </c>
      <c r="L32" s="10" t="e">
        <f>#REF!</f>
        <v>#REF!</v>
      </c>
      <c r="M32" s="10" t="e">
        <f>#REF!</f>
        <v>#REF!</v>
      </c>
      <c r="N32" s="10" t="e">
        <f>#REF!</f>
        <v>#REF!</v>
      </c>
      <c r="O32" s="10" t="e">
        <f>#REF!</f>
        <v>#REF!</v>
      </c>
      <c r="P32" s="10" t="e">
        <f>#REF!</f>
        <v>#REF!</v>
      </c>
      <c r="Q32" s="10" t="e">
        <f>#REF!</f>
        <v>#REF!</v>
      </c>
      <c r="R32" s="10" t="e">
        <f>#REF!</f>
        <v>#REF!</v>
      </c>
      <c r="S32" s="10" t="e">
        <f>#REF!</f>
        <v>#REF!</v>
      </c>
      <c r="T32" s="10" t="e">
        <f>#REF!</f>
        <v>#REF!</v>
      </c>
      <c r="U32" s="10" t="e">
        <f>#REF!</f>
        <v>#REF!</v>
      </c>
      <c r="V32" s="10" t="e">
        <f>#REF!</f>
        <v>#REF!</v>
      </c>
      <c r="W32" s="10" t="e">
        <f>#REF!</f>
        <v>#REF!</v>
      </c>
      <c r="X32" s="10" t="e">
        <f>#REF!</f>
        <v>#REF!</v>
      </c>
      <c r="Y32" s="10" t="e">
        <f>#REF!</f>
        <v>#REF!</v>
      </c>
      <c r="Z32" s="10" t="e">
        <f>#REF!</f>
        <v>#REF!</v>
      </c>
      <c r="AA32" s="10" t="e">
        <f>#REF!</f>
        <v>#REF!</v>
      </c>
      <c r="AB32" s="10" t="e">
        <f>#REF!</f>
        <v>#REF!</v>
      </c>
      <c r="AC32" s="33" t="e">
        <f>#REF!</f>
        <v>#REF!</v>
      </c>
      <c r="AD32" s="33" t="e">
        <f>#REF!</f>
        <v>#REF!</v>
      </c>
    </row>
    <row r="33" spans="1:30" ht="16.5" x14ac:dyDescent="0.3">
      <c r="A33" s="9" t="s">
        <v>7</v>
      </c>
      <c r="B33" s="10" t="e">
        <f>#REF!</f>
        <v>#REF!</v>
      </c>
      <c r="C33" s="10" t="e">
        <f>#REF!</f>
        <v>#REF!</v>
      </c>
      <c r="D33" s="10" t="e">
        <f>#REF!</f>
        <v>#REF!</v>
      </c>
      <c r="E33" s="10" t="e">
        <f>#REF!</f>
        <v>#REF!</v>
      </c>
      <c r="F33" s="10" t="e">
        <f>#REF!</f>
        <v>#REF!</v>
      </c>
      <c r="G33" s="10" t="e">
        <f>#REF!</f>
        <v>#REF!</v>
      </c>
      <c r="H33" s="10" t="e">
        <f>#REF!</f>
        <v>#REF!</v>
      </c>
      <c r="I33" s="10" t="e">
        <f>#REF!</f>
        <v>#REF!</v>
      </c>
      <c r="J33" s="10" t="e">
        <f>#REF!</f>
        <v>#REF!</v>
      </c>
      <c r="K33" s="10" t="e">
        <f>#REF!</f>
        <v>#REF!</v>
      </c>
      <c r="L33" s="10" t="e">
        <f>#REF!</f>
        <v>#REF!</v>
      </c>
      <c r="M33" s="10" t="e">
        <f>#REF!</f>
        <v>#REF!</v>
      </c>
      <c r="N33" s="10" t="e">
        <f>#REF!</f>
        <v>#REF!</v>
      </c>
      <c r="O33" s="10" t="e">
        <f>#REF!</f>
        <v>#REF!</v>
      </c>
      <c r="P33" s="10" t="e">
        <f>#REF!</f>
        <v>#REF!</v>
      </c>
      <c r="Q33" s="10" t="e">
        <f>#REF!</f>
        <v>#REF!</v>
      </c>
      <c r="R33" s="10" t="e">
        <f>#REF!</f>
        <v>#REF!</v>
      </c>
      <c r="S33" s="10" t="e">
        <f>#REF!</f>
        <v>#REF!</v>
      </c>
      <c r="T33" s="10" t="e">
        <f>#REF!</f>
        <v>#REF!</v>
      </c>
      <c r="U33" s="10" t="e">
        <f>#REF!</f>
        <v>#REF!</v>
      </c>
      <c r="V33" s="10" t="e">
        <f>#REF!</f>
        <v>#REF!</v>
      </c>
      <c r="W33" s="10" t="e">
        <f>#REF!</f>
        <v>#REF!</v>
      </c>
      <c r="X33" s="10" t="e">
        <f>#REF!</f>
        <v>#REF!</v>
      </c>
      <c r="Y33" s="10" t="e">
        <f>#REF!</f>
        <v>#REF!</v>
      </c>
      <c r="Z33" s="10" t="e">
        <f>#REF!</f>
        <v>#REF!</v>
      </c>
      <c r="AA33" s="10" t="e">
        <f>#REF!</f>
        <v>#REF!</v>
      </c>
      <c r="AB33" s="10" t="e">
        <f>#REF!</f>
        <v>#REF!</v>
      </c>
      <c r="AC33" s="33" t="e">
        <f>#REF!</f>
        <v>#REF!</v>
      </c>
      <c r="AD33" s="33" t="e">
        <f>#REF!</f>
        <v>#REF!</v>
      </c>
    </row>
    <row r="34" spans="1:30" ht="16.5" x14ac:dyDescent="0.3">
      <c r="A34" s="9" t="s">
        <v>8</v>
      </c>
      <c r="B34" s="10" t="e">
        <f>#REF!</f>
        <v>#REF!</v>
      </c>
      <c r="C34" s="10" t="e">
        <f>#REF!</f>
        <v>#REF!</v>
      </c>
      <c r="D34" s="10" t="e">
        <f>#REF!</f>
        <v>#REF!</v>
      </c>
      <c r="E34" s="10" t="e">
        <f>#REF!</f>
        <v>#REF!</v>
      </c>
      <c r="F34" s="10" t="e">
        <f>#REF!</f>
        <v>#REF!</v>
      </c>
      <c r="G34" s="10" t="e">
        <f>#REF!</f>
        <v>#REF!</v>
      </c>
      <c r="H34" s="10" t="e">
        <f>#REF!</f>
        <v>#REF!</v>
      </c>
      <c r="I34" s="10" t="e">
        <f>#REF!</f>
        <v>#REF!</v>
      </c>
      <c r="J34" s="10" t="e">
        <f>#REF!</f>
        <v>#REF!</v>
      </c>
      <c r="K34" s="10" t="e">
        <f>#REF!</f>
        <v>#REF!</v>
      </c>
      <c r="L34" s="10" t="e">
        <f>#REF!</f>
        <v>#REF!</v>
      </c>
      <c r="M34" s="10" t="e">
        <f>#REF!</f>
        <v>#REF!</v>
      </c>
      <c r="N34" s="10" t="e">
        <f>#REF!</f>
        <v>#REF!</v>
      </c>
      <c r="O34" s="10" t="e">
        <f>#REF!</f>
        <v>#REF!</v>
      </c>
      <c r="P34" s="10" t="e">
        <f>#REF!</f>
        <v>#REF!</v>
      </c>
      <c r="Q34" s="10" t="e">
        <f>#REF!</f>
        <v>#REF!</v>
      </c>
      <c r="R34" s="10" t="e">
        <f>#REF!</f>
        <v>#REF!</v>
      </c>
      <c r="S34" s="10" t="e">
        <f>#REF!</f>
        <v>#REF!</v>
      </c>
      <c r="T34" s="10" t="e">
        <f>#REF!</f>
        <v>#REF!</v>
      </c>
      <c r="U34" s="10" t="e">
        <f>#REF!</f>
        <v>#REF!</v>
      </c>
      <c r="V34" s="10" t="e">
        <f>#REF!</f>
        <v>#REF!</v>
      </c>
      <c r="W34" s="10" t="e">
        <f>#REF!</f>
        <v>#REF!</v>
      </c>
      <c r="X34" s="10" t="e">
        <f>#REF!</f>
        <v>#REF!</v>
      </c>
      <c r="Y34" s="10" t="e">
        <f>#REF!</f>
        <v>#REF!</v>
      </c>
      <c r="Z34" s="10" t="e">
        <f>#REF!</f>
        <v>#REF!</v>
      </c>
      <c r="AA34" s="10" t="e">
        <f>#REF!</f>
        <v>#REF!</v>
      </c>
      <c r="AB34" s="10" t="e">
        <f>#REF!</f>
        <v>#REF!</v>
      </c>
      <c r="AC34" s="33" t="e">
        <f>#REF!</f>
        <v>#REF!</v>
      </c>
      <c r="AD34" s="33" t="e">
        <f>#REF!</f>
        <v>#REF!</v>
      </c>
    </row>
    <row r="35" spans="1:30" ht="18" x14ac:dyDescent="0.3">
      <c r="A35" s="13" t="s">
        <v>12</v>
      </c>
      <c r="B35" s="13"/>
      <c r="C35" s="13"/>
      <c r="D35" s="31"/>
      <c r="E35" s="31"/>
      <c r="F35" s="31"/>
      <c r="G35" s="31"/>
      <c r="H35" s="31"/>
      <c r="I35" s="31"/>
      <c r="J35" s="31"/>
      <c r="K35" s="31"/>
      <c r="L35" s="31"/>
      <c r="M35" s="31"/>
      <c r="N35" s="31"/>
      <c r="O35" s="31"/>
      <c r="P35" s="31"/>
      <c r="Q35" s="31"/>
      <c r="R35" s="31"/>
      <c r="S35" s="31"/>
      <c r="T35" s="32"/>
      <c r="U35" s="7"/>
      <c r="V35" s="14"/>
      <c r="W35" s="39"/>
      <c r="X35" s="12"/>
      <c r="Y35" s="12"/>
      <c r="Z35" s="12"/>
      <c r="AA35" s="12"/>
      <c r="AB35" s="12"/>
      <c r="AC35" s="41"/>
      <c r="AD35" s="41"/>
    </row>
    <row r="36" spans="1:30" ht="16.5" x14ac:dyDescent="0.3">
      <c r="A36" s="13" t="s">
        <v>13</v>
      </c>
      <c r="B36" s="16" t="e">
        <f t="shared" ref="B36:G43" si="18">B3/B27*100</f>
        <v>#REF!</v>
      </c>
      <c r="C36" s="16" t="e">
        <f t="shared" si="18"/>
        <v>#REF!</v>
      </c>
      <c r="D36" s="16" t="e">
        <f t="shared" si="18"/>
        <v>#REF!</v>
      </c>
      <c r="E36" s="17" t="e">
        <f t="shared" si="18"/>
        <v>#REF!</v>
      </c>
      <c r="F36" s="17" t="e">
        <f t="shared" si="18"/>
        <v>#REF!</v>
      </c>
      <c r="G36" s="17" t="e">
        <f t="shared" si="18"/>
        <v>#REF!</v>
      </c>
      <c r="H36" s="17" t="e">
        <f t="shared" ref="H36:U43" si="19">+H3/(H27)*100</f>
        <v>#REF!</v>
      </c>
      <c r="I36" s="17" t="e">
        <f t="shared" si="19"/>
        <v>#REF!</v>
      </c>
      <c r="J36" s="17" t="e">
        <f t="shared" si="19"/>
        <v>#REF!</v>
      </c>
      <c r="K36" s="17" t="e">
        <f t="shared" si="19"/>
        <v>#REF!</v>
      </c>
      <c r="L36" s="17" t="e">
        <f t="shared" si="19"/>
        <v>#REF!</v>
      </c>
      <c r="M36" s="17" t="e">
        <f t="shared" si="19"/>
        <v>#REF!</v>
      </c>
      <c r="N36" s="17" t="e">
        <f t="shared" si="19"/>
        <v>#REF!</v>
      </c>
      <c r="O36" s="17" t="e">
        <f t="shared" si="19"/>
        <v>#REF!</v>
      </c>
      <c r="P36" s="17" t="e">
        <f t="shared" si="19"/>
        <v>#REF!</v>
      </c>
      <c r="Q36" s="17" t="e">
        <f>+Q3/(Q27)*100</f>
        <v>#REF!</v>
      </c>
      <c r="R36" s="17" t="e">
        <f t="shared" si="19"/>
        <v>#REF!</v>
      </c>
      <c r="S36" s="17" t="e">
        <f t="shared" si="19"/>
        <v>#REF!</v>
      </c>
      <c r="T36" s="7" t="e">
        <f t="shared" si="19"/>
        <v>#REF!</v>
      </c>
      <c r="U36" s="7" t="e">
        <f t="shared" si="19"/>
        <v>#REF!</v>
      </c>
      <c r="V36" s="17" t="e">
        <f t="shared" ref="V36:Z43" si="20">V3/V27*100</f>
        <v>#REF!</v>
      </c>
      <c r="W36" s="17" t="e">
        <f t="shared" si="20"/>
        <v>#REF!</v>
      </c>
      <c r="X36" s="17" t="e">
        <f t="shared" si="20"/>
        <v>#REF!</v>
      </c>
      <c r="Y36" s="17" t="e">
        <f t="shared" si="20"/>
        <v>#REF!</v>
      </c>
      <c r="Z36" s="17" t="e">
        <f t="shared" si="20"/>
        <v>#REF!</v>
      </c>
      <c r="AA36" s="17" t="e">
        <f t="shared" ref="AA36:AB36" si="21">AA3/AA27*100</f>
        <v>#REF!</v>
      </c>
      <c r="AB36" s="17" t="e">
        <f t="shared" si="21"/>
        <v>#REF!</v>
      </c>
      <c r="AC36" s="42" t="e">
        <f t="shared" ref="AC36:AD36" si="22">AC3/AC27*100</f>
        <v>#REF!</v>
      </c>
      <c r="AD36" s="42" t="e">
        <f t="shared" si="22"/>
        <v>#REF!</v>
      </c>
    </row>
    <row r="37" spans="1:30" ht="18" x14ac:dyDescent="0.3">
      <c r="A37" s="9" t="s">
        <v>2</v>
      </c>
      <c r="B37" s="18" t="e">
        <f t="shared" si="18"/>
        <v>#REF!</v>
      </c>
      <c r="C37" s="18" t="e">
        <f t="shared" si="18"/>
        <v>#REF!</v>
      </c>
      <c r="D37" s="18" t="e">
        <f t="shared" si="18"/>
        <v>#REF!</v>
      </c>
      <c r="E37" s="18" t="e">
        <f t="shared" si="18"/>
        <v>#REF!</v>
      </c>
      <c r="F37" s="18" t="e">
        <f t="shared" si="18"/>
        <v>#REF!</v>
      </c>
      <c r="G37" s="19" t="e">
        <f t="shared" si="18"/>
        <v>#REF!</v>
      </c>
      <c r="H37" s="18" t="e">
        <f t="shared" si="19"/>
        <v>#REF!</v>
      </c>
      <c r="I37" s="18" t="e">
        <f t="shared" si="19"/>
        <v>#REF!</v>
      </c>
      <c r="J37" s="18" t="e">
        <f t="shared" si="19"/>
        <v>#REF!</v>
      </c>
      <c r="K37" s="18" t="e">
        <f t="shared" si="19"/>
        <v>#REF!</v>
      </c>
      <c r="L37" s="18" t="e">
        <f t="shared" si="19"/>
        <v>#REF!</v>
      </c>
      <c r="M37" s="18" t="e">
        <f t="shared" si="19"/>
        <v>#REF!</v>
      </c>
      <c r="N37" s="18" t="e">
        <f t="shared" si="19"/>
        <v>#REF!</v>
      </c>
      <c r="O37" s="18" t="e">
        <f t="shared" si="19"/>
        <v>#REF!</v>
      </c>
      <c r="P37" s="18" t="e">
        <f t="shared" si="19"/>
        <v>#REF!</v>
      </c>
      <c r="Q37" s="18" t="e">
        <f t="shared" si="19"/>
        <v>#REF!</v>
      </c>
      <c r="R37" s="18" t="e">
        <f t="shared" si="19"/>
        <v>#REF!</v>
      </c>
      <c r="S37" s="18" t="e">
        <f t="shared" si="19"/>
        <v>#REF!</v>
      </c>
      <c r="T37" s="10" t="e">
        <f t="shared" si="19"/>
        <v>#REF!</v>
      </c>
      <c r="U37" s="10" t="e">
        <f t="shared" si="19"/>
        <v>#REF!</v>
      </c>
      <c r="V37" s="19" t="e">
        <f t="shared" si="20"/>
        <v>#REF!</v>
      </c>
      <c r="W37" s="19" t="e">
        <f t="shared" si="20"/>
        <v>#REF!</v>
      </c>
      <c r="X37" s="19" t="e">
        <f t="shared" si="20"/>
        <v>#REF!</v>
      </c>
      <c r="Y37" s="19" t="e">
        <f t="shared" ref="Y37:AB37" si="23">Y4/Y28*100</f>
        <v>#REF!</v>
      </c>
      <c r="Z37" s="19" t="e">
        <f t="shared" si="23"/>
        <v>#REF!</v>
      </c>
      <c r="AA37" s="19" t="e">
        <f t="shared" si="23"/>
        <v>#REF!</v>
      </c>
      <c r="AB37" s="19" t="e">
        <f t="shared" si="23"/>
        <v>#REF!</v>
      </c>
      <c r="AC37" s="43" t="e">
        <f t="shared" ref="AC37:AD37" si="24">AC4/AC28*100</f>
        <v>#REF!</v>
      </c>
      <c r="AD37" s="43" t="e">
        <f t="shared" si="24"/>
        <v>#REF!</v>
      </c>
    </row>
    <row r="38" spans="1:30" ht="16.5" x14ac:dyDescent="0.3">
      <c r="A38" s="9" t="s">
        <v>3</v>
      </c>
      <c r="B38" s="18" t="e">
        <f t="shared" si="18"/>
        <v>#REF!</v>
      </c>
      <c r="C38" s="18" t="e">
        <f t="shared" si="18"/>
        <v>#REF!</v>
      </c>
      <c r="D38" s="18" t="e">
        <f t="shared" si="18"/>
        <v>#REF!</v>
      </c>
      <c r="E38" s="18" t="e">
        <f t="shared" si="18"/>
        <v>#REF!</v>
      </c>
      <c r="F38" s="18" t="e">
        <f t="shared" si="18"/>
        <v>#REF!</v>
      </c>
      <c r="G38" s="19" t="e">
        <f t="shared" si="18"/>
        <v>#REF!</v>
      </c>
      <c r="H38" s="18" t="e">
        <f t="shared" si="19"/>
        <v>#REF!</v>
      </c>
      <c r="I38" s="18" t="e">
        <f t="shared" si="19"/>
        <v>#REF!</v>
      </c>
      <c r="J38" s="18" t="e">
        <f t="shared" si="19"/>
        <v>#REF!</v>
      </c>
      <c r="K38" s="18" t="e">
        <f t="shared" si="19"/>
        <v>#REF!</v>
      </c>
      <c r="L38" s="18" t="e">
        <f t="shared" si="19"/>
        <v>#REF!</v>
      </c>
      <c r="M38" s="18" t="e">
        <f t="shared" si="19"/>
        <v>#REF!</v>
      </c>
      <c r="N38" s="18" t="e">
        <f t="shared" si="19"/>
        <v>#REF!</v>
      </c>
      <c r="O38" s="18" t="e">
        <f t="shared" si="19"/>
        <v>#REF!</v>
      </c>
      <c r="P38" s="18" t="e">
        <f t="shared" si="19"/>
        <v>#REF!</v>
      </c>
      <c r="Q38" s="18" t="e">
        <f t="shared" si="19"/>
        <v>#REF!</v>
      </c>
      <c r="R38" s="18" t="e">
        <f t="shared" si="19"/>
        <v>#REF!</v>
      </c>
      <c r="S38" s="18" t="e">
        <f t="shared" si="19"/>
        <v>#REF!</v>
      </c>
      <c r="T38" s="10" t="e">
        <f t="shared" si="19"/>
        <v>#REF!</v>
      </c>
      <c r="U38" s="10" t="e">
        <f t="shared" si="19"/>
        <v>#REF!</v>
      </c>
      <c r="V38" s="19" t="e">
        <f t="shared" si="20"/>
        <v>#REF!</v>
      </c>
      <c r="W38" s="19" t="e">
        <f t="shared" si="20"/>
        <v>#REF!</v>
      </c>
      <c r="X38" s="19" t="e">
        <f t="shared" si="20"/>
        <v>#REF!</v>
      </c>
      <c r="Y38" s="19" t="e">
        <f t="shared" ref="Y38:AB38" si="25">Y5/Y29*100</f>
        <v>#REF!</v>
      </c>
      <c r="Z38" s="19" t="e">
        <f t="shared" si="25"/>
        <v>#REF!</v>
      </c>
      <c r="AA38" s="19" t="e">
        <f t="shared" si="25"/>
        <v>#REF!</v>
      </c>
      <c r="AB38" s="19" t="e">
        <f t="shared" si="25"/>
        <v>#REF!</v>
      </c>
      <c r="AC38" s="43" t="e">
        <f t="shared" ref="AC38:AD38" si="26">AC5/AC29*100</f>
        <v>#REF!</v>
      </c>
      <c r="AD38" s="43" t="e">
        <f t="shared" si="26"/>
        <v>#REF!</v>
      </c>
    </row>
    <row r="39" spans="1:30" ht="16.5" x14ac:dyDescent="0.3">
      <c r="A39" s="9" t="s">
        <v>4</v>
      </c>
      <c r="B39" s="18" t="e">
        <f t="shared" si="18"/>
        <v>#REF!</v>
      </c>
      <c r="C39" s="18" t="e">
        <f t="shared" si="18"/>
        <v>#REF!</v>
      </c>
      <c r="D39" s="18" t="e">
        <f t="shared" si="18"/>
        <v>#REF!</v>
      </c>
      <c r="E39" s="18" t="e">
        <f t="shared" si="18"/>
        <v>#REF!</v>
      </c>
      <c r="F39" s="18" t="e">
        <f t="shared" si="18"/>
        <v>#REF!</v>
      </c>
      <c r="G39" s="19" t="e">
        <f t="shared" si="18"/>
        <v>#REF!</v>
      </c>
      <c r="H39" s="18" t="e">
        <f t="shared" si="19"/>
        <v>#REF!</v>
      </c>
      <c r="I39" s="18" t="e">
        <f t="shared" si="19"/>
        <v>#REF!</v>
      </c>
      <c r="J39" s="18" t="e">
        <f t="shared" si="19"/>
        <v>#REF!</v>
      </c>
      <c r="K39" s="18" t="e">
        <f t="shared" si="19"/>
        <v>#REF!</v>
      </c>
      <c r="L39" s="18" t="e">
        <f t="shared" si="19"/>
        <v>#REF!</v>
      </c>
      <c r="M39" s="18" t="e">
        <f t="shared" si="19"/>
        <v>#REF!</v>
      </c>
      <c r="N39" s="18" t="e">
        <f t="shared" si="19"/>
        <v>#REF!</v>
      </c>
      <c r="O39" s="18" t="e">
        <f t="shared" si="19"/>
        <v>#REF!</v>
      </c>
      <c r="P39" s="18" t="e">
        <f t="shared" si="19"/>
        <v>#REF!</v>
      </c>
      <c r="Q39" s="18" t="e">
        <f t="shared" si="19"/>
        <v>#REF!</v>
      </c>
      <c r="R39" s="18" t="e">
        <f t="shared" si="19"/>
        <v>#REF!</v>
      </c>
      <c r="S39" s="18" t="e">
        <f t="shared" si="19"/>
        <v>#REF!</v>
      </c>
      <c r="T39" s="10" t="e">
        <f t="shared" si="19"/>
        <v>#REF!</v>
      </c>
      <c r="U39" s="10" t="e">
        <f t="shared" si="19"/>
        <v>#REF!</v>
      </c>
      <c r="V39" s="19" t="e">
        <f t="shared" si="20"/>
        <v>#REF!</v>
      </c>
      <c r="W39" s="19" t="e">
        <f t="shared" si="20"/>
        <v>#REF!</v>
      </c>
      <c r="X39" s="19" t="e">
        <f t="shared" si="20"/>
        <v>#REF!</v>
      </c>
      <c r="Y39" s="19" t="e">
        <f t="shared" ref="Y39:AB39" si="27">Y6/Y30*100</f>
        <v>#REF!</v>
      </c>
      <c r="Z39" s="19" t="e">
        <f t="shared" si="27"/>
        <v>#REF!</v>
      </c>
      <c r="AA39" s="19" t="e">
        <f t="shared" si="27"/>
        <v>#REF!</v>
      </c>
      <c r="AB39" s="19" t="e">
        <f t="shared" si="27"/>
        <v>#REF!</v>
      </c>
      <c r="AC39" s="43" t="e">
        <f t="shared" ref="AC39:AD39" si="28">AC6/AC30*100</f>
        <v>#REF!</v>
      </c>
      <c r="AD39" s="43" t="e">
        <f t="shared" si="28"/>
        <v>#REF!</v>
      </c>
    </row>
    <row r="40" spans="1:30" ht="16.5" x14ac:dyDescent="0.3">
      <c r="A40" s="9" t="s">
        <v>5</v>
      </c>
      <c r="B40" s="18" t="e">
        <f t="shared" si="18"/>
        <v>#REF!</v>
      </c>
      <c r="C40" s="18" t="e">
        <f t="shared" si="18"/>
        <v>#REF!</v>
      </c>
      <c r="D40" s="18" t="e">
        <f t="shared" si="18"/>
        <v>#REF!</v>
      </c>
      <c r="E40" s="18" t="e">
        <f t="shared" si="18"/>
        <v>#REF!</v>
      </c>
      <c r="F40" s="18" t="e">
        <f t="shared" si="18"/>
        <v>#REF!</v>
      </c>
      <c r="G40" s="19" t="e">
        <f t="shared" si="18"/>
        <v>#REF!</v>
      </c>
      <c r="H40" s="18" t="e">
        <f t="shared" si="19"/>
        <v>#REF!</v>
      </c>
      <c r="I40" s="18" t="e">
        <f t="shared" si="19"/>
        <v>#REF!</v>
      </c>
      <c r="J40" s="18" t="e">
        <f t="shared" si="19"/>
        <v>#REF!</v>
      </c>
      <c r="K40" s="18" t="e">
        <f t="shared" si="19"/>
        <v>#REF!</v>
      </c>
      <c r="L40" s="18" t="e">
        <f t="shared" si="19"/>
        <v>#REF!</v>
      </c>
      <c r="M40" s="18" t="e">
        <f t="shared" si="19"/>
        <v>#REF!</v>
      </c>
      <c r="N40" s="18" t="e">
        <f t="shared" si="19"/>
        <v>#REF!</v>
      </c>
      <c r="O40" s="18" t="e">
        <f t="shared" si="19"/>
        <v>#REF!</v>
      </c>
      <c r="P40" s="18" t="e">
        <f t="shared" si="19"/>
        <v>#REF!</v>
      </c>
      <c r="Q40" s="18" t="e">
        <f t="shared" si="19"/>
        <v>#REF!</v>
      </c>
      <c r="R40" s="18" t="e">
        <f t="shared" si="19"/>
        <v>#REF!</v>
      </c>
      <c r="S40" s="18" t="e">
        <f t="shared" si="19"/>
        <v>#REF!</v>
      </c>
      <c r="T40" s="10" t="e">
        <f t="shared" si="19"/>
        <v>#REF!</v>
      </c>
      <c r="U40" s="10" t="e">
        <f t="shared" si="19"/>
        <v>#REF!</v>
      </c>
      <c r="V40" s="19" t="e">
        <f t="shared" si="20"/>
        <v>#REF!</v>
      </c>
      <c r="W40" s="19" t="e">
        <f t="shared" si="20"/>
        <v>#REF!</v>
      </c>
      <c r="X40" s="19" t="e">
        <f t="shared" si="20"/>
        <v>#REF!</v>
      </c>
      <c r="Y40" s="19" t="e">
        <f t="shared" ref="Y40:AB40" si="29">Y7/Y31*100</f>
        <v>#REF!</v>
      </c>
      <c r="Z40" s="19" t="e">
        <f t="shared" si="29"/>
        <v>#REF!</v>
      </c>
      <c r="AA40" s="19" t="e">
        <f t="shared" si="29"/>
        <v>#REF!</v>
      </c>
      <c r="AB40" s="19" t="e">
        <f t="shared" si="29"/>
        <v>#REF!</v>
      </c>
      <c r="AC40" s="43" t="e">
        <f t="shared" ref="AC40:AD40" si="30">AC7/AC31*100</f>
        <v>#REF!</v>
      </c>
      <c r="AD40" s="43" t="e">
        <f t="shared" si="30"/>
        <v>#REF!</v>
      </c>
    </row>
    <row r="41" spans="1:30" ht="16.5" x14ac:dyDescent="0.3">
      <c r="A41" s="9" t="s">
        <v>6</v>
      </c>
      <c r="B41" s="18" t="e">
        <f t="shared" si="18"/>
        <v>#REF!</v>
      </c>
      <c r="C41" s="18" t="e">
        <f t="shared" si="18"/>
        <v>#REF!</v>
      </c>
      <c r="D41" s="18" t="e">
        <f t="shared" si="18"/>
        <v>#REF!</v>
      </c>
      <c r="E41" s="18" t="e">
        <f t="shared" si="18"/>
        <v>#REF!</v>
      </c>
      <c r="F41" s="18" t="e">
        <f t="shared" si="18"/>
        <v>#REF!</v>
      </c>
      <c r="G41" s="19" t="e">
        <f t="shared" si="18"/>
        <v>#REF!</v>
      </c>
      <c r="H41" s="18" t="e">
        <f t="shared" si="19"/>
        <v>#REF!</v>
      </c>
      <c r="I41" s="18" t="e">
        <f t="shared" si="19"/>
        <v>#REF!</v>
      </c>
      <c r="J41" s="18" t="e">
        <f t="shared" si="19"/>
        <v>#REF!</v>
      </c>
      <c r="K41" s="18" t="e">
        <f t="shared" si="19"/>
        <v>#REF!</v>
      </c>
      <c r="L41" s="18" t="e">
        <f t="shared" si="19"/>
        <v>#REF!</v>
      </c>
      <c r="M41" s="18" t="e">
        <f t="shared" si="19"/>
        <v>#REF!</v>
      </c>
      <c r="N41" s="18" t="e">
        <f t="shared" si="19"/>
        <v>#REF!</v>
      </c>
      <c r="O41" s="18" t="e">
        <f t="shared" si="19"/>
        <v>#REF!</v>
      </c>
      <c r="P41" s="18" t="e">
        <f t="shared" si="19"/>
        <v>#REF!</v>
      </c>
      <c r="Q41" s="18" t="e">
        <f t="shared" si="19"/>
        <v>#REF!</v>
      </c>
      <c r="R41" s="18" t="e">
        <f t="shared" si="19"/>
        <v>#REF!</v>
      </c>
      <c r="S41" s="18" t="e">
        <f t="shared" si="19"/>
        <v>#REF!</v>
      </c>
      <c r="T41" s="10" t="e">
        <f t="shared" si="19"/>
        <v>#REF!</v>
      </c>
      <c r="U41" s="10" t="e">
        <f t="shared" si="19"/>
        <v>#REF!</v>
      </c>
      <c r="V41" s="19" t="e">
        <f t="shared" si="20"/>
        <v>#REF!</v>
      </c>
      <c r="W41" s="19" t="e">
        <f t="shared" si="20"/>
        <v>#REF!</v>
      </c>
      <c r="X41" s="19" t="e">
        <f t="shared" si="20"/>
        <v>#REF!</v>
      </c>
      <c r="Y41" s="19" t="e">
        <f t="shared" ref="Y41:AB41" si="31">Y8/Y32*100</f>
        <v>#REF!</v>
      </c>
      <c r="Z41" s="19" t="e">
        <f t="shared" si="31"/>
        <v>#REF!</v>
      </c>
      <c r="AA41" s="19" t="e">
        <f t="shared" si="31"/>
        <v>#REF!</v>
      </c>
      <c r="AB41" s="19" t="e">
        <f t="shared" si="31"/>
        <v>#REF!</v>
      </c>
      <c r="AC41" s="43" t="e">
        <f t="shared" ref="AC41:AD41" si="32">AC8/AC32*100</f>
        <v>#REF!</v>
      </c>
      <c r="AD41" s="43" t="e">
        <f t="shared" si="32"/>
        <v>#REF!</v>
      </c>
    </row>
    <row r="42" spans="1:30" ht="16.5" x14ac:dyDescent="0.3">
      <c r="A42" s="9" t="s">
        <v>7</v>
      </c>
      <c r="B42" s="18" t="e">
        <f t="shared" si="18"/>
        <v>#REF!</v>
      </c>
      <c r="C42" s="18" t="e">
        <f t="shared" si="18"/>
        <v>#REF!</v>
      </c>
      <c r="D42" s="18" t="e">
        <f t="shared" si="18"/>
        <v>#REF!</v>
      </c>
      <c r="E42" s="18" t="e">
        <f t="shared" si="18"/>
        <v>#REF!</v>
      </c>
      <c r="F42" s="18" t="e">
        <f t="shared" si="18"/>
        <v>#REF!</v>
      </c>
      <c r="G42" s="19" t="e">
        <f t="shared" si="18"/>
        <v>#REF!</v>
      </c>
      <c r="H42" s="18" t="e">
        <f t="shared" si="19"/>
        <v>#REF!</v>
      </c>
      <c r="I42" s="18" t="e">
        <f t="shared" si="19"/>
        <v>#REF!</v>
      </c>
      <c r="J42" s="18" t="e">
        <f t="shared" si="19"/>
        <v>#REF!</v>
      </c>
      <c r="K42" s="18" t="e">
        <f t="shared" si="19"/>
        <v>#REF!</v>
      </c>
      <c r="L42" s="18" t="e">
        <f t="shared" si="19"/>
        <v>#REF!</v>
      </c>
      <c r="M42" s="18" t="e">
        <f t="shared" si="19"/>
        <v>#REF!</v>
      </c>
      <c r="N42" s="18" t="e">
        <f t="shared" si="19"/>
        <v>#REF!</v>
      </c>
      <c r="O42" s="18" t="e">
        <f t="shared" si="19"/>
        <v>#REF!</v>
      </c>
      <c r="P42" s="18" t="e">
        <f t="shared" si="19"/>
        <v>#REF!</v>
      </c>
      <c r="Q42" s="18" t="e">
        <f t="shared" si="19"/>
        <v>#REF!</v>
      </c>
      <c r="R42" s="18" t="e">
        <f>+R9/(R33)*100</f>
        <v>#REF!</v>
      </c>
      <c r="S42" s="18" t="e">
        <f t="shared" si="19"/>
        <v>#REF!</v>
      </c>
      <c r="T42" s="10" t="e">
        <f t="shared" si="19"/>
        <v>#REF!</v>
      </c>
      <c r="U42" s="10" t="e">
        <f t="shared" si="19"/>
        <v>#REF!</v>
      </c>
      <c r="V42" s="19" t="e">
        <f t="shared" si="20"/>
        <v>#REF!</v>
      </c>
      <c r="W42" s="19" t="e">
        <f t="shared" si="20"/>
        <v>#REF!</v>
      </c>
      <c r="X42" s="19" t="e">
        <f t="shared" si="20"/>
        <v>#REF!</v>
      </c>
      <c r="Y42" s="19" t="e">
        <f t="shared" ref="Y42:AB42" si="33">Y9/Y33*100</f>
        <v>#REF!</v>
      </c>
      <c r="Z42" s="19" t="e">
        <f t="shared" si="33"/>
        <v>#REF!</v>
      </c>
      <c r="AA42" s="19" t="e">
        <f t="shared" si="33"/>
        <v>#REF!</v>
      </c>
      <c r="AB42" s="19" t="e">
        <f t="shared" si="33"/>
        <v>#REF!</v>
      </c>
      <c r="AC42" s="43" t="e">
        <f t="shared" ref="AC42:AD42" si="34">AC9/AC33*100</f>
        <v>#REF!</v>
      </c>
      <c r="AD42" s="43" t="e">
        <f t="shared" si="34"/>
        <v>#REF!</v>
      </c>
    </row>
    <row r="43" spans="1:30" ht="16.5" x14ac:dyDescent="0.3">
      <c r="A43" s="9" t="s">
        <v>8</v>
      </c>
      <c r="B43" s="18" t="e">
        <f t="shared" si="18"/>
        <v>#REF!</v>
      </c>
      <c r="C43" s="18" t="e">
        <f t="shared" si="18"/>
        <v>#REF!</v>
      </c>
      <c r="D43" s="18" t="e">
        <f t="shared" si="18"/>
        <v>#REF!</v>
      </c>
      <c r="E43" s="18" t="e">
        <f t="shared" si="18"/>
        <v>#REF!</v>
      </c>
      <c r="F43" s="18" t="e">
        <f t="shared" si="18"/>
        <v>#REF!</v>
      </c>
      <c r="G43" s="19" t="e">
        <f t="shared" si="18"/>
        <v>#REF!</v>
      </c>
      <c r="H43" s="18" t="e">
        <f t="shared" si="19"/>
        <v>#REF!</v>
      </c>
      <c r="I43" s="18" t="e">
        <f t="shared" si="19"/>
        <v>#REF!</v>
      </c>
      <c r="J43" s="18" t="e">
        <f t="shared" si="19"/>
        <v>#REF!</v>
      </c>
      <c r="K43" s="18" t="e">
        <f t="shared" si="19"/>
        <v>#REF!</v>
      </c>
      <c r="L43" s="18" t="e">
        <f t="shared" si="19"/>
        <v>#REF!</v>
      </c>
      <c r="M43" s="18" t="e">
        <f t="shared" si="19"/>
        <v>#REF!</v>
      </c>
      <c r="N43" s="18" t="e">
        <f t="shared" si="19"/>
        <v>#REF!</v>
      </c>
      <c r="O43" s="18" t="e">
        <f t="shared" si="19"/>
        <v>#REF!</v>
      </c>
      <c r="P43" s="18" t="e">
        <f t="shared" si="19"/>
        <v>#REF!</v>
      </c>
      <c r="Q43" s="18" t="e">
        <f t="shared" si="19"/>
        <v>#REF!</v>
      </c>
      <c r="R43" s="18" t="e">
        <f t="shared" si="19"/>
        <v>#REF!</v>
      </c>
      <c r="S43" s="18" t="e">
        <f t="shared" si="19"/>
        <v>#REF!</v>
      </c>
      <c r="T43" s="10" t="e">
        <f t="shared" si="19"/>
        <v>#REF!</v>
      </c>
      <c r="U43" s="10" t="e">
        <f t="shared" si="19"/>
        <v>#REF!</v>
      </c>
      <c r="V43" s="19" t="e">
        <f t="shared" si="20"/>
        <v>#REF!</v>
      </c>
      <c r="W43" s="19" t="e">
        <f t="shared" si="20"/>
        <v>#REF!</v>
      </c>
      <c r="X43" s="19" t="e">
        <f t="shared" si="20"/>
        <v>#REF!</v>
      </c>
      <c r="Y43" s="19" t="e">
        <f t="shared" ref="Y43:AB43" si="35">Y10/Y34*100</f>
        <v>#REF!</v>
      </c>
      <c r="Z43" s="19" t="e">
        <f t="shared" si="35"/>
        <v>#REF!</v>
      </c>
      <c r="AA43" s="19" t="e">
        <f t="shared" si="35"/>
        <v>#REF!</v>
      </c>
      <c r="AB43" s="19" t="e">
        <f t="shared" si="35"/>
        <v>#REF!</v>
      </c>
      <c r="AC43" s="43" t="e">
        <f t="shared" ref="AC43:AD43" si="36">AC10/AC34*100</f>
        <v>#REF!</v>
      </c>
      <c r="AD43" s="43" t="e">
        <f t="shared" si="36"/>
        <v>#REF!</v>
      </c>
    </row>
    <row r="44" spans="1:30" ht="18" x14ac:dyDescent="0.3">
      <c r="A44" s="13" t="s">
        <v>14</v>
      </c>
      <c r="B44" s="7" t="e">
        <f t="shared" ref="B44:G51" si="37">B11/B27*100</f>
        <v>#REF!</v>
      </c>
      <c r="C44" s="7" t="e">
        <f t="shared" si="37"/>
        <v>#REF!</v>
      </c>
      <c r="D44" s="7" t="e">
        <f t="shared" si="37"/>
        <v>#REF!</v>
      </c>
      <c r="E44" s="7" t="e">
        <f t="shared" si="37"/>
        <v>#REF!</v>
      </c>
      <c r="F44" s="7" t="e">
        <f t="shared" si="37"/>
        <v>#REF!</v>
      </c>
      <c r="G44" s="7" t="e">
        <f t="shared" si="37"/>
        <v>#REF!</v>
      </c>
      <c r="H44" s="7" t="e">
        <f t="shared" ref="H44:U51" si="38">+H11/(H27)*100</f>
        <v>#REF!</v>
      </c>
      <c r="I44" s="7" t="e">
        <f t="shared" si="38"/>
        <v>#REF!</v>
      </c>
      <c r="J44" s="7" t="e">
        <f t="shared" si="38"/>
        <v>#REF!</v>
      </c>
      <c r="K44" s="7" t="e">
        <f t="shared" si="38"/>
        <v>#REF!</v>
      </c>
      <c r="L44" s="7" t="e">
        <f t="shared" si="38"/>
        <v>#REF!</v>
      </c>
      <c r="M44" s="7" t="e">
        <f t="shared" si="38"/>
        <v>#REF!</v>
      </c>
      <c r="N44" s="7" t="e">
        <f t="shared" si="38"/>
        <v>#REF!</v>
      </c>
      <c r="O44" s="7" t="e">
        <f t="shared" si="38"/>
        <v>#REF!</v>
      </c>
      <c r="P44" s="7" t="e">
        <f t="shared" si="38"/>
        <v>#REF!</v>
      </c>
      <c r="Q44" s="7" t="e">
        <f t="shared" si="38"/>
        <v>#REF!</v>
      </c>
      <c r="R44" s="7" t="e">
        <f t="shared" si="38"/>
        <v>#REF!</v>
      </c>
      <c r="S44" s="7" t="e">
        <f t="shared" si="38"/>
        <v>#REF!</v>
      </c>
      <c r="T44" s="7" t="e">
        <f t="shared" si="38"/>
        <v>#REF!</v>
      </c>
      <c r="U44" s="7" t="e">
        <f t="shared" si="38"/>
        <v>#REF!</v>
      </c>
      <c r="V44" s="7" t="e">
        <f t="shared" ref="V44:X51" si="39">V11/V27*100</f>
        <v>#REF!</v>
      </c>
      <c r="W44" s="7" t="e">
        <f t="shared" si="39"/>
        <v>#REF!</v>
      </c>
      <c r="X44" s="7" t="e">
        <f t="shared" si="39"/>
        <v>#REF!</v>
      </c>
      <c r="Y44" s="7" t="e">
        <f t="shared" ref="Y44:AB44" si="40">Y11/Y27*100</f>
        <v>#REF!</v>
      </c>
      <c r="Z44" s="7" t="e">
        <f t="shared" si="40"/>
        <v>#REF!</v>
      </c>
      <c r="AA44" s="7" t="e">
        <f t="shared" si="40"/>
        <v>#REF!</v>
      </c>
      <c r="AB44" s="7" t="e">
        <f t="shared" si="40"/>
        <v>#REF!</v>
      </c>
      <c r="AC44" s="34" t="e">
        <f t="shared" ref="AC44:AD44" si="41">AC11/AC27*100</f>
        <v>#REF!</v>
      </c>
      <c r="AD44" s="34" t="e">
        <f t="shared" si="41"/>
        <v>#REF!</v>
      </c>
    </row>
    <row r="45" spans="1:30" ht="18" x14ac:dyDescent="0.3">
      <c r="A45" s="9" t="s">
        <v>2</v>
      </c>
      <c r="B45" s="10" t="e">
        <f t="shared" si="37"/>
        <v>#REF!</v>
      </c>
      <c r="C45" s="10" t="e">
        <f t="shared" si="37"/>
        <v>#REF!</v>
      </c>
      <c r="D45" s="10" t="e">
        <f t="shared" si="37"/>
        <v>#REF!</v>
      </c>
      <c r="E45" s="10" t="e">
        <f t="shared" si="37"/>
        <v>#REF!</v>
      </c>
      <c r="F45" s="10" t="e">
        <f t="shared" si="37"/>
        <v>#REF!</v>
      </c>
      <c r="G45" s="10" t="e">
        <f t="shared" si="37"/>
        <v>#REF!</v>
      </c>
      <c r="H45" s="10" t="e">
        <f t="shared" si="38"/>
        <v>#REF!</v>
      </c>
      <c r="I45" s="10" t="e">
        <f t="shared" si="38"/>
        <v>#REF!</v>
      </c>
      <c r="J45" s="10" t="e">
        <f t="shared" si="38"/>
        <v>#REF!</v>
      </c>
      <c r="K45" s="10" t="e">
        <f t="shared" si="38"/>
        <v>#REF!</v>
      </c>
      <c r="L45" s="10" t="e">
        <f t="shared" si="38"/>
        <v>#REF!</v>
      </c>
      <c r="M45" s="10" t="e">
        <f t="shared" si="38"/>
        <v>#REF!</v>
      </c>
      <c r="N45" s="10" t="e">
        <f t="shared" si="38"/>
        <v>#REF!</v>
      </c>
      <c r="O45" s="10" t="e">
        <f t="shared" si="38"/>
        <v>#REF!</v>
      </c>
      <c r="P45" s="10" t="e">
        <f t="shared" si="38"/>
        <v>#REF!</v>
      </c>
      <c r="Q45" s="10" t="e">
        <f t="shared" si="38"/>
        <v>#REF!</v>
      </c>
      <c r="R45" s="10" t="e">
        <f t="shared" si="38"/>
        <v>#REF!</v>
      </c>
      <c r="S45" s="10" t="e">
        <f t="shared" si="38"/>
        <v>#REF!</v>
      </c>
      <c r="T45" s="10" t="e">
        <f t="shared" si="38"/>
        <v>#REF!</v>
      </c>
      <c r="U45" s="10" t="e">
        <f t="shared" si="38"/>
        <v>#REF!</v>
      </c>
      <c r="V45" s="10" t="e">
        <f t="shared" si="39"/>
        <v>#REF!</v>
      </c>
      <c r="W45" s="10" t="e">
        <f t="shared" si="39"/>
        <v>#REF!</v>
      </c>
      <c r="X45" s="10" t="e">
        <f t="shared" si="39"/>
        <v>#REF!</v>
      </c>
      <c r="Y45" s="10" t="e">
        <f t="shared" ref="Y45:AB45" si="42">Y12/Y28*100</f>
        <v>#REF!</v>
      </c>
      <c r="Z45" s="10" t="e">
        <f t="shared" si="42"/>
        <v>#REF!</v>
      </c>
      <c r="AA45" s="10" t="e">
        <f t="shared" si="42"/>
        <v>#REF!</v>
      </c>
      <c r="AB45" s="10" t="e">
        <f t="shared" si="42"/>
        <v>#REF!</v>
      </c>
      <c r="AC45" s="33" t="e">
        <f t="shared" ref="AC45:AD45" si="43">AC12/AC28*100</f>
        <v>#REF!</v>
      </c>
      <c r="AD45" s="33" t="e">
        <f t="shared" si="43"/>
        <v>#REF!</v>
      </c>
    </row>
    <row r="46" spans="1:30" ht="16.5" x14ac:dyDescent="0.3">
      <c r="A46" s="9" t="s">
        <v>3</v>
      </c>
      <c r="B46" s="10" t="e">
        <f t="shared" si="37"/>
        <v>#REF!</v>
      </c>
      <c r="C46" s="10" t="e">
        <f t="shared" si="37"/>
        <v>#REF!</v>
      </c>
      <c r="D46" s="10" t="e">
        <f t="shared" si="37"/>
        <v>#REF!</v>
      </c>
      <c r="E46" s="10" t="e">
        <f t="shared" si="37"/>
        <v>#REF!</v>
      </c>
      <c r="F46" s="10" t="e">
        <f t="shared" si="37"/>
        <v>#REF!</v>
      </c>
      <c r="G46" s="10" t="e">
        <f t="shared" si="37"/>
        <v>#REF!</v>
      </c>
      <c r="H46" s="10" t="e">
        <f t="shared" si="38"/>
        <v>#REF!</v>
      </c>
      <c r="I46" s="10" t="e">
        <f t="shared" si="38"/>
        <v>#REF!</v>
      </c>
      <c r="J46" s="10" t="e">
        <f t="shared" si="38"/>
        <v>#REF!</v>
      </c>
      <c r="K46" s="10" t="e">
        <f t="shared" si="38"/>
        <v>#REF!</v>
      </c>
      <c r="L46" s="10" t="e">
        <f t="shared" si="38"/>
        <v>#REF!</v>
      </c>
      <c r="M46" s="10" t="e">
        <f t="shared" si="38"/>
        <v>#REF!</v>
      </c>
      <c r="N46" s="10" t="e">
        <f t="shared" si="38"/>
        <v>#REF!</v>
      </c>
      <c r="O46" s="10" t="e">
        <f t="shared" si="38"/>
        <v>#REF!</v>
      </c>
      <c r="P46" s="10" t="e">
        <f t="shared" si="38"/>
        <v>#REF!</v>
      </c>
      <c r="Q46" s="10" t="e">
        <f t="shared" si="38"/>
        <v>#REF!</v>
      </c>
      <c r="R46" s="10" t="e">
        <f>+R13/(R29)*100</f>
        <v>#REF!</v>
      </c>
      <c r="S46" s="10" t="e">
        <f t="shared" si="38"/>
        <v>#REF!</v>
      </c>
      <c r="T46" s="10" t="e">
        <f t="shared" si="38"/>
        <v>#REF!</v>
      </c>
      <c r="U46" s="10" t="e">
        <f t="shared" si="38"/>
        <v>#REF!</v>
      </c>
      <c r="V46" s="10" t="e">
        <f t="shared" si="39"/>
        <v>#REF!</v>
      </c>
      <c r="W46" s="10" t="e">
        <f t="shared" si="39"/>
        <v>#REF!</v>
      </c>
      <c r="X46" s="10" t="e">
        <f t="shared" si="39"/>
        <v>#REF!</v>
      </c>
      <c r="Y46" s="10" t="e">
        <f t="shared" ref="Y46:AB46" si="44">Y13/Y29*100</f>
        <v>#REF!</v>
      </c>
      <c r="Z46" s="10" t="e">
        <f t="shared" si="44"/>
        <v>#REF!</v>
      </c>
      <c r="AA46" s="10" t="e">
        <f t="shared" si="44"/>
        <v>#REF!</v>
      </c>
      <c r="AB46" s="10" t="e">
        <f t="shared" si="44"/>
        <v>#REF!</v>
      </c>
      <c r="AC46" s="33" t="e">
        <f t="shared" ref="AC46:AD46" si="45">AC13/AC29*100</f>
        <v>#REF!</v>
      </c>
      <c r="AD46" s="33" t="e">
        <f t="shared" si="45"/>
        <v>#REF!</v>
      </c>
    </row>
    <row r="47" spans="1:30" ht="16.5" x14ac:dyDescent="0.3">
      <c r="A47" s="9" t="s">
        <v>4</v>
      </c>
      <c r="B47" s="10" t="e">
        <f t="shared" si="37"/>
        <v>#REF!</v>
      </c>
      <c r="C47" s="10" t="e">
        <f t="shared" si="37"/>
        <v>#REF!</v>
      </c>
      <c r="D47" s="10" t="e">
        <f t="shared" si="37"/>
        <v>#REF!</v>
      </c>
      <c r="E47" s="10" t="e">
        <f t="shared" si="37"/>
        <v>#REF!</v>
      </c>
      <c r="F47" s="10" t="e">
        <f t="shared" si="37"/>
        <v>#REF!</v>
      </c>
      <c r="G47" s="10" t="e">
        <f t="shared" si="37"/>
        <v>#REF!</v>
      </c>
      <c r="H47" s="10" t="e">
        <f t="shared" si="38"/>
        <v>#REF!</v>
      </c>
      <c r="I47" s="10" t="e">
        <f t="shared" si="38"/>
        <v>#REF!</v>
      </c>
      <c r="J47" s="10" t="e">
        <f t="shared" si="38"/>
        <v>#REF!</v>
      </c>
      <c r="K47" s="10" t="e">
        <f t="shared" si="38"/>
        <v>#REF!</v>
      </c>
      <c r="L47" s="10" t="e">
        <f t="shared" si="38"/>
        <v>#REF!</v>
      </c>
      <c r="M47" s="10" t="e">
        <f t="shared" si="38"/>
        <v>#REF!</v>
      </c>
      <c r="N47" s="10" t="e">
        <f t="shared" si="38"/>
        <v>#REF!</v>
      </c>
      <c r="O47" s="10" t="e">
        <f t="shared" si="38"/>
        <v>#REF!</v>
      </c>
      <c r="P47" s="10" t="e">
        <f t="shared" si="38"/>
        <v>#REF!</v>
      </c>
      <c r="Q47" s="10" t="e">
        <f t="shared" si="38"/>
        <v>#REF!</v>
      </c>
      <c r="R47" s="10" t="e">
        <f>+R14/(R30)*100</f>
        <v>#REF!</v>
      </c>
      <c r="S47" s="10" t="e">
        <f t="shared" si="38"/>
        <v>#REF!</v>
      </c>
      <c r="T47" s="10" t="e">
        <f t="shared" si="38"/>
        <v>#REF!</v>
      </c>
      <c r="U47" s="10" t="e">
        <f t="shared" si="38"/>
        <v>#REF!</v>
      </c>
      <c r="V47" s="10" t="e">
        <f t="shared" si="39"/>
        <v>#REF!</v>
      </c>
      <c r="W47" s="10" t="e">
        <f t="shared" si="39"/>
        <v>#REF!</v>
      </c>
      <c r="X47" s="10" t="e">
        <f t="shared" si="39"/>
        <v>#REF!</v>
      </c>
      <c r="Y47" s="10" t="e">
        <f t="shared" ref="Y47:AB47" si="46">Y14/Y30*100</f>
        <v>#REF!</v>
      </c>
      <c r="Z47" s="10" t="e">
        <f t="shared" si="46"/>
        <v>#REF!</v>
      </c>
      <c r="AA47" s="10" t="e">
        <f t="shared" si="46"/>
        <v>#REF!</v>
      </c>
      <c r="AB47" s="10" t="e">
        <f t="shared" si="46"/>
        <v>#REF!</v>
      </c>
      <c r="AC47" s="33" t="e">
        <f t="shared" ref="AC47:AD47" si="47">AC14/AC30*100</f>
        <v>#REF!</v>
      </c>
      <c r="AD47" s="33" t="e">
        <f t="shared" si="47"/>
        <v>#REF!</v>
      </c>
    </row>
    <row r="48" spans="1:30" ht="16.5" x14ac:dyDescent="0.3">
      <c r="A48" s="9" t="s">
        <v>5</v>
      </c>
      <c r="B48" s="10" t="e">
        <f t="shared" si="37"/>
        <v>#REF!</v>
      </c>
      <c r="C48" s="10" t="e">
        <f t="shared" si="37"/>
        <v>#REF!</v>
      </c>
      <c r="D48" s="10" t="e">
        <f t="shared" si="37"/>
        <v>#REF!</v>
      </c>
      <c r="E48" s="10" t="e">
        <f t="shared" si="37"/>
        <v>#REF!</v>
      </c>
      <c r="F48" s="10" t="e">
        <f t="shared" si="37"/>
        <v>#REF!</v>
      </c>
      <c r="G48" s="10" t="e">
        <f t="shared" si="37"/>
        <v>#REF!</v>
      </c>
      <c r="H48" s="10" t="e">
        <f t="shared" si="38"/>
        <v>#REF!</v>
      </c>
      <c r="I48" s="10" t="e">
        <f t="shared" si="38"/>
        <v>#REF!</v>
      </c>
      <c r="J48" s="10" t="e">
        <f t="shared" si="38"/>
        <v>#REF!</v>
      </c>
      <c r="K48" s="10" t="e">
        <f t="shared" si="38"/>
        <v>#REF!</v>
      </c>
      <c r="L48" s="10" t="e">
        <f t="shared" si="38"/>
        <v>#REF!</v>
      </c>
      <c r="M48" s="10" t="e">
        <f t="shared" si="38"/>
        <v>#REF!</v>
      </c>
      <c r="N48" s="10" t="e">
        <f t="shared" si="38"/>
        <v>#REF!</v>
      </c>
      <c r="O48" s="10" t="e">
        <f t="shared" si="38"/>
        <v>#REF!</v>
      </c>
      <c r="P48" s="10" t="e">
        <f t="shared" si="38"/>
        <v>#REF!</v>
      </c>
      <c r="Q48" s="10" t="e">
        <f t="shared" si="38"/>
        <v>#REF!</v>
      </c>
      <c r="R48" s="10" t="e">
        <f>+R15/(R31)*100</f>
        <v>#REF!</v>
      </c>
      <c r="S48" s="10" t="e">
        <f>+S15/(S31)*100</f>
        <v>#REF!</v>
      </c>
      <c r="T48" s="10" t="e">
        <f>+T15/(T31)*100</f>
        <v>#REF!</v>
      </c>
      <c r="U48" s="10" t="e">
        <f t="shared" si="38"/>
        <v>#REF!</v>
      </c>
      <c r="V48" s="10" t="e">
        <f t="shared" si="39"/>
        <v>#REF!</v>
      </c>
      <c r="W48" s="10" t="e">
        <f t="shared" si="39"/>
        <v>#REF!</v>
      </c>
      <c r="X48" s="10" t="e">
        <f t="shared" si="39"/>
        <v>#REF!</v>
      </c>
      <c r="Y48" s="10" t="e">
        <f t="shared" ref="Y48:AB48" si="48">Y15/Y31*100</f>
        <v>#REF!</v>
      </c>
      <c r="Z48" s="10" t="e">
        <f t="shared" si="48"/>
        <v>#REF!</v>
      </c>
      <c r="AA48" s="10" t="e">
        <f t="shared" si="48"/>
        <v>#REF!</v>
      </c>
      <c r="AB48" s="10" t="e">
        <f t="shared" si="48"/>
        <v>#REF!</v>
      </c>
      <c r="AC48" s="33" t="e">
        <f t="shared" ref="AC48:AD48" si="49">AC15/AC31*100</f>
        <v>#REF!</v>
      </c>
      <c r="AD48" s="33" t="e">
        <f t="shared" si="49"/>
        <v>#REF!</v>
      </c>
    </row>
    <row r="49" spans="1:34" ht="16.5" x14ac:dyDescent="0.3">
      <c r="A49" s="9" t="s">
        <v>6</v>
      </c>
      <c r="B49" s="10" t="e">
        <f t="shared" si="37"/>
        <v>#REF!</v>
      </c>
      <c r="C49" s="10" t="e">
        <f t="shared" si="37"/>
        <v>#REF!</v>
      </c>
      <c r="D49" s="10" t="e">
        <f t="shared" si="37"/>
        <v>#REF!</v>
      </c>
      <c r="E49" s="10" t="e">
        <f t="shared" si="37"/>
        <v>#REF!</v>
      </c>
      <c r="F49" s="10" t="e">
        <f t="shared" si="37"/>
        <v>#REF!</v>
      </c>
      <c r="G49" s="10" t="e">
        <f t="shared" si="37"/>
        <v>#REF!</v>
      </c>
      <c r="H49" s="10" t="e">
        <f t="shared" si="38"/>
        <v>#REF!</v>
      </c>
      <c r="I49" s="10" t="e">
        <f t="shared" si="38"/>
        <v>#REF!</v>
      </c>
      <c r="J49" s="10" t="e">
        <f t="shared" si="38"/>
        <v>#REF!</v>
      </c>
      <c r="K49" s="10" t="e">
        <f t="shared" si="38"/>
        <v>#REF!</v>
      </c>
      <c r="L49" s="10" t="e">
        <f t="shared" si="38"/>
        <v>#REF!</v>
      </c>
      <c r="M49" s="10" t="e">
        <f t="shared" si="38"/>
        <v>#REF!</v>
      </c>
      <c r="N49" s="10" t="e">
        <f t="shared" si="38"/>
        <v>#REF!</v>
      </c>
      <c r="O49" s="10" t="e">
        <f t="shared" si="38"/>
        <v>#REF!</v>
      </c>
      <c r="P49" s="10" t="e">
        <f t="shared" si="38"/>
        <v>#REF!</v>
      </c>
      <c r="Q49" s="10" t="e">
        <f>+Q16/(Q32)*100</f>
        <v>#REF!</v>
      </c>
      <c r="R49" s="10" t="e">
        <f t="shared" si="38"/>
        <v>#REF!</v>
      </c>
      <c r="S49" s="10" t="e">
        <f t="shared" si="38"/>
        <v>#REF!</v>
      </c>
      <c r="T49" s="10" t="e">
        <f t="shared" si="38"/>
        <v>#REF!</v>
      </c>
      <c r="U49" s="10" t="e">
        <f t="shared" si="38"/>
        <v>#REF!</v>
      </c>
      <c r="V49" s="10" t="e">
        <f t="shared" si="39"/>
        <v>#REF!</v>
      </c>
      <c r="W49" s="10" t="e">
        <f t="shared" si="39"/>
        <v>#REF!</v>
      </c>
      <c r="X49" s="10" t="e">
        <f t="shared" si="39"/>
        <v>#REF!</v>
      </c>
      <c r="Y49" s="10" t="e">
        <f t="shared" ref="Y49:AB49" si="50">Y16/Y32*100</f>
        <v>#REF!</v>
      </c>
      <c r="Z49" s="10" t="e">
        <f t="shared" si="50"/>
        <v>#REF!</v>
      </c>
      <c r="AA49" s="10" t="e">
        <f t="shared" si="50"/>
        <v>#REF!</v>
      </c>
      <c r="AB49" s="10" t="e">
        <f t="shared" si="50"/>
        <v>#REF!</v>
      </c>
      <c r="AC49" s="33" t="e">
        <f t="shared" ref="AC49:AD49" si="51">AC16/AC32*100</f>
        <v>#REF!</v>
      </c>
      <c r="AD49" s="33" t="e">
        <f t="shared" si="51"/>
        <v>#REF!</v>
      </c>
    </row>
    <row r="50" spans="1:34" ht="16.5" x14ac:dyDescent="0.3">
      <c r="A50" s="9" t="s">
        <v>7</v>
      </c>
      <c r="B50" s="10" t="e">
        <f t="shared" si="37"/>
        <v>#REF!</v>
      </c>
      <c r="C50" s="10" t="e">
        <f t="shared" si="37"/>
        <v>#REF!</v>
      </c>
      <c r="D50" s="10" t="e">
        <f t="shared" si="37"/>
        <v>#REF!</v>
      </c>
      <c r="E50" s="10" t="e">
        <f t="shared" si="37"/>
        <v>#REF!</v>
      </c>
      <c r="F50" s="10" t="e">
        <f t="shared" si="37"/>
        <v>#REF!</v>
      </c>
      <c r="G50" s="10" t="e">
        <f t="shared" si="37"/>
        <v>#REF!</v>
      </c>
      <c r="H50" s="10" t="e">
        <f t="shared" si="38"/>
        <v>#REF!</v>
      </c>
      <c r="I50" s="10" t="e">
        <f t="shared" si="38"/>
        <v>#REF!</v>
      </c>
      <c r="J50" s="10" t="e">
        <f t="shared" si="38"/>
        <v>#REF!</v>
      </c>
      <c r="K50" s="10" t="e">
        <f t="shared" si="38"/>
        <v>#REF!</v>
      </c>
      <c r="L50" s="10" t="e">
        <f t="shared" si="38"/>
        <v>#REF!</v>
      </c>
      <c r="M50" s="10" t="e">
        <f t="shared" si="38"/>
        <v>#REF!</v>
      </c>
      <c r="N50" s="10" t="e">
        <f t="shared" si="38"/>
        <v>#REF!</v>
      </c>
      <c r="O50" s="10" t="e">
        <f t="shared" si="38"/>
        <v>#REF!</v>
      </c>
      <c r="P50" s="10" t="e">
        <f t="shared" si="38"/>
        <v>#REF!</v>
      </c>
      <c r="Q50" s="10" t="e">
        <f t="shared" si="38"/>
        <v>#REF!</v>
      </c>
      <c r="R50" s="10" t="e">
        <f t="shared" si="38"/>
        <v>#REF!</v>
      </c>
      <c r="S50" s="10" t="e">
        <f t="shared" si="38"/>
        <v>#REF!</v>
      </c>
      <c r="T50" s="10" t="e">
        <f t="shared" si="38"/>
        <v>#REF!</v>
      </c>
      <c r="U50" s="10" t="e">
        <f t="shared" si="38"/>
        <v>#REF!</v>
      </c>
      <c r="V50" s="10" t="e">
        <f t="shared" si="39"/>
        <v>#REF!</v>
      </c>
      <c r="W50" s="10" t="e">
        <f t="shared" si="39"/>
        <v>#REF!</v>
      </c>
      <c r="X50" s="10" t="e">
        <f t="shared" si="39"/>
        <v>#REF!</v>
      </c>
      <c r="Y50" s="10" t="e">
        <f t="shared" ref="Y50:AB50" si="52">Y17/Y33*100</f>
        <v>#REF!</v>
      </c>
      <c r="Z50" s="10" t="e">
        <f t="shared" si="52"/>
        <v>#REF!</v>
      </c>
      <c r="AA50" s="10" t="e">
        <f t="shared" si="52"/>
        <v>#REF!</v>
      </c>
      <c r="AB50" s="10" t="e">
        <f t="shared" si="52"/>
        <v>#REF!</v>
      </c>
      <c r="AC50" s="33" t="e">
        <f t="shared" ref="AC50:AD50" si="53">AC17/AC33*100</f>
        <v>#REF!</v>
      </c>
      <c r="AD50" s="33" t="e">
        <f t="shared" si="53"/>
        <v>#REF!</v>
      </c>
    </row>
    <row r="51" spans="1:34" ht="16.5" x14ac:dyDescent="0.3">
      <c r="A51" s="9" t="s">
        <v>8</v>
      </c>
      <c r="B51" s="10" t="e">
        <f t="shared" si="37"/>
        <v>#REF!</v>
      </c>
      <c r="C51" s="10" t="e">
        <f t="shared" si="37"/>
        <v>#REF!</v>
      </c>
      <c r="D51" s="10" t="e">
        <f t="shared" si="37"/>
        <v>#REF!</v>
      </c>
      <c r="E51" s="10" t="e">
        <f t="shared" si="37"/>
        <v>#REF!</v>
      </c>
      <c r="F51" s="10" t="e">
        <f t="shared" si="37"/>
        <v>#REF!</v>
      </c>
      <c r="G51" s="10" t="e">
        <f t="shared" si="37"/>
        <v>#REF!</v>
      </c>
      <c r="H51" s="10" t="e">
        <f t="shared" si="38"/>
        <v>#REF!</v>
      </c>
      <c r="I51" s="10" t="e">
        <f t="shared" si="38"/>
        <v>#REF!</v>
      </c>
      <c r="J51" s="10" t="e">
        <f t="shared" si="38"/>
        <v>#REF!</v>
      </c>
      <c r="K51" s="10" t="e">
        <f t="shared" si="38"/>
        <v>#REF!</v>
      </c>
      <c r="L51" s="10" t="e">
        <f t="shared" si="38"/>
        <v>#REF!</v>
      </c>
      <c r="M51" s="10" t="e">
        <f t="shared" si="38"/>
        <v>#REF!</v>
      </c>
      <c r="N51" s="10" t="e">
        <f t="shared" si="38"/>
        <v>#REF!</v>
      </c>
      <c r="O51" s="10" t="e">
        <f t="shared" si="38"/>
        <v>#REF!</v>
      </c>
      <c r="P51" s="10" t="e">
        <f t="shared" si="38"/>
        <v>#REF!</v>
      </c>
      <c r="Q51" s="10" t="e">
        <f>+Q18/(Q34)*100</f>
        <v>#REF!</v>
      </c>
      <c r="R51" s="10" t="e">
        <f>+R18/(R34)*100</f>
        <v>#REF!</v>
      </c>
      <c r="S51" s="10" t="e">
        <f t="shared" si="38"/>
        <v>#REF!</v>
      </c>
      <c r="T51" s="10" t="e">
        <f t="shared" si="38"/>
        <v>#REF!</v>
      </c>
      <c r="U51" s="10" t="e">
        <f t="shared" si="38"/>
        <v>#REF!</v>
      </c>
      <c r="V51" s="10" t="e">
        <f t="shared" si="39"/>
        <v>#REF!</v>
      </c>
      <c r="W51" s="10" t="e">
        <f t="shared" si="39"/>
        <v>#REF!</v>
      </c>
      <c r="X51" s="10" t="e">
        <f t="shared" si="39"/>
        <v>#REF!</v>
      </c>
      <c r="Y51" s="10" t="e">
        <f t="shared" ref="Y51:AB51" si="54">Y18/Y34*100</f>
        <v>#REF!</v>
      </c>
      <c r="Z51" s="10" t="e">
        <f t="shared" si="54"/>
        <v>#REF!</v>
      </c>
      <c r="AA51" s="10" t="e">
        <f t="shared" si="54"/>
        <v>#REF!</v>
      </c>
      <c r="AB51" s="10" t="e">
        <f t="shared" si="54"/>
        <v>#REF!</v>
      </c>
      <c r="AC51" s="33" t="e">
        <f t="shared" ref="AC51:AD51" si="55">AC18/AC34*100</f>
        <v>#REF!</v>
      </c>
      <c r="AD51" s="33" t="e">
        <f t="shared" si="55"/>
        <v>#REF!</v>
      </c>
    </row>
    <row r="52" spans="1:34" ht="18" x14ac:dyDescent="0.3">
      <c r="A52" s="13" t="s">
        <v>15</v>
      </c>
      <c r="B52" s="7" t="e">
        <f t="shared" ref="B52:G59" si="56">B19/B27*100</f>
        <v>#REF!</v>
      </c>
      <c r="C52" s="7" t="e">
        <f t="shared" si="56"/>
        <v>#REF!</v>
      </c>
      <c r="D52" s="7" t="e">
        <f t="shared" si="56"/>
        <v>#REF!</v>
      </c>
      <c r="E52" s="7" t="e">
        <f t="shared" si="56"/>
        <v>#REF!</v>
      </c>
      <c r="F52" s="14" t="e">
        <f t="shared" si="56"/>
        <v>#REF!</v>
      </c>
      <c r="G52" s="7" t="e">
        <f t="shared" si="56"/>
        <v>#REF!</v>
      </c>
      <c r="H52" s="7" t="e">
        <f t="shared" ref="H52:U59" si="57">+H19/(H27)*100</f>
        <v>#REF!</v>
      </c>
      <c r="I52" s="7" t="e">
        <f t="shared" si="57"/>
        <v>#REF!</v>
      </c>
      <c r="J52" s="7" t="e">
        <f t="shared" si="57"/>
        <v>#REF!</v>
      </c>
      <c r="K52" s="7" t="e">
        <f t="shared" si="57"/>
        <v>#REF!</v>
      </c>
      <c r="L52" s="7" t="e">
        <f t="shared" si="57"/>
        <v>#REF!</v>
      </c>
      <c r="M52" s="7" t="e">
        <f t="shared" si="57"/>
        <v>#REF!</v>
      </c>
      <c r="N52" s="7" t="e">
        <f t="shared" si="57"/>
        <v>#REF!</v>
      </c>
      <c r="O52" s="7" t="e">
        <f t="shared" si="57"/>
        <v>#REF!</v>
      </c>
      <c r="P52" s="7" t="e">
        <f t="shared" si="57"/>
        <v>#REF!</v>
      </c>
      <c r="Q52" s="7" t="e">
        <f t="shared" si="57"/>
        <v>#REF!</v>
      </c>
      <c r="R52" s="7" t="e">
        <f t="shared" si="57"/>
        <v>#REF!</v>
      </c>
      <c r="S52" s="7" t="e">
        <f t="shared" si="57"/>
        <v>#REF!</v>
      </c>
      <c r="T52" s="7" t="e">
        <f t="shared" si="57"/>
        <v>#REF!</v>
      </c>
      <c r="U52" s="7" t="e">
        <f t="shared" si="57"/>
        <v>#REF!</v>
      </c>
      <c r="V52" s="7" t="e">
        <f t="shared" ref="V52:X59" si="58">V19/V27*100</f>
        <v>#REF!</v>
      </c>
      <c r="W52" s="7" t="e">
        <f t="shared" si="58"/>
        <v>#REF!</v>
      </c>
      <c r="X52" s="7" t="e">
        <f t="shared" si="58"/>
        <v>#REF!</v>
      </c>
      <c r="Y52" s="7" t="e">
        <f t="shared" ref="Y52:AB52" si="59">Y19/Y27*100</f>
        <v>#REF!</v>
      </c>
      <c r="Z52" s="7" t="e">
        <f t="shared" si="59"/>
        <v>#REF!</v>
      </c>
      <c r="AA52" s="7" t="e">
        <f t="shared" si="59"/>
        <v>#REF!</v>
      </c>
      <c r="AB52" s="7" t="e">
        <f t="shared" si="59"/>
        <v>#REF!</v>
      </c>
      <c r="AC52" s="34" t="e">
        <f t="shared" ref="AC52:AD52" si="60">AC19/AC27*100</f>
        <v>#REF!</v>
      </c>
      <c r="AD52" s="34" t="e">
        <f t="shared" si="60"/>
        <v>#REF!</v>
      </c>
    </row>
    <row r="53" spans="1:34" ht="18" x14ac:dyDescent="0.3">
      <c r="A53" s="9" t="s">
        <v>2</v>
      </c>
      <c r="B53" s="10" t="e">
        <f t="shared" si="56"/>
        <v>#REF!</v>
      </c>
      <c r="C53" s="10" t="e">
        <f t="shared" si="56"/>
        <v>#REF!</v>
      </c>
      <c r="D53" s="10" t="e">
        <f t="shared" si="56"/>
        <v>#REF!</v>
      </c>
      <c r="E53" s="10" t="e">
        <f t="shared" si="56"/>
        <v>#REF!</v>
      </c>
      <c r="F53" s="11" t="e">
        <f t="shared" si="56"/>
        <v>#REF!</v>
      </c>
      <c r="G53" s="10" t="e">
        <f t="shared" si="56"/>
        <v>#REF!</v>
      </c>
      <c r="H53" s="10" t="e">
        <f t="shared" si="57"/>
        <v>#REF!</v>
      </c>
      <c r="I53" s="10" t="e">
        <f t="shared" si="57"/>
        <v>#REF!</v>
      </c>
      <c r="J53" s="10" t="e">
        <f t="shared" si="57"/>
        <v>#REF!</v>
      </c>
      <c r="K53" s="10" t="e">
        <f t="shared" si="57"/>
        <v>#REF!</v>
      </c>
      <c r="L53" s="10" t="e">
        <f t="shared" si="57"/>
        <v>#REF!</v>
      </c>
      <c r="M53" s="10" t="e">
        <f t="shared" si="57"/>
        <v>#REF!</v>
      </c>
      <c r="N53" s="10" t="e">
        <f t="shared" si="57"/>
        <v>#REF!</v>
      </c>
      <c r="O53" s="10" t="e">
        <f t="shared" si="57"/>
        <v>#REF!</v>
      </c>
      <c r="P53" s="10" t="e">
        <f t="shared" si="57"/>
        <v>#REF!</v>
      </c>
      <c r="Q53" s="10" t="e">
        <f t="shared" si="57"/>
        <v>#REF!</v>
      </c>
      <c r="R53" s="10" t="e">
        <f t="shared" si="57"/>
        <v>#REF!</v>
      </c>
      <c r="S53" s="10" t="e">
        <f t="shared" si="57"/>
        <v>#REF!</v>
      </c>
      <c r="T53" s="10" t="e">
        <f t="shared" si="57"/>
        <v>#REF!</v>
      </c>
      <c r="U53" s="10" t="e">
        <f t="shared" si="57"/>
        <v>#REF!</v>
      </c>
      <c r="V53" s="10" t="e">
        <f t="shared" si="58"/>
        <v>#REF!</v>
      </c>
      <c r="W53" s="10" t="e">
        <f t="shared" si="58"/>
        <v>#REF!</v>
      </c>
      <c r="X53" s="10" t="e">
        <f t="shared" si="58"/>
        <v>#REF!</v>
      </c>
      <c r="Y53" s="10" t="e">
        <f t="shared" ref="Y53:AB53" si="61">Y20/Y28*100</f>
        <v>#REF!</v>
      </c>
      <c r="Z53" s="10" t="e">
        <f t="shared" si="61"/>
        <v>#REF!</v>
      </c>
      <c r="AA53" s="10" t="e">
        <f t="shared" si="61"/>
        <v>#REF!</v>
      </c>
      <c r="AB53" s="10" t="e">
        <f t="shared" si="61"/>
        <v>#REF!</v>
      </c>
      <c r="AC53" s="33" t="e">
        <f t="shared" ref="AC53:AD53" si="62">AC20/AC28*100</f>
        <v>#REF!</v>
      </c>
      <c r="AD53" s="33" t="e">
        <f t="shared" si="62"/>
        <v>#REF!</v>
      </c>
    </row>
    <row r="54" spans="1:34" ht="16.5" x14ac:dyDescent="0.3">
      <c r="A54" s="9" t="s">
        <v>3</v>
      </c>
      <c r="B54" s="10" t="e">
        <f t="shared" si="56"/>
        <v>#REF!</v>
      </c>
      <c r="C54" s="10" t="e">
        <f t="shared" si="56"/>
        <v>#REF!</v>
      </c>
      <c r="D54" s="10" t="e">
        <f t="shared" si="56"/>
        <v>#REF!</v>
      </c>
      <c r="E54" s="10" t="e">
        <f t="shared" si="56"/>
        <v>#REF!</v>
      </c>
      <c r="F54" s="11" t="e">
        <f t="shared" si="56"/>
        <v>#REF!</v>
      </c>
      <c r="G54" s="10" t="e">
        <f t="shared" si="56"/>
        <v>#REF!</v>
      </c>
      <c r="H54" s="10" t="e">
        <f t="shared" si="57"/>
        <v>#REF!</v>
      </c>
      <c r="I54" s="10" t="e">
        <f t="shared" si="57"/>
        <v>#REF!</v>
      </c>
      <c r="J54" s="10" t="e">
        <f t="shared" si="57"/>
        <v>#REF!</v>
      </c>
      <c r="K54" s="10" t="e">
        <f t="shared" si="57"/>
        <v>#REF!</v>
      </c>
      <c r="L54" s="10" t="e">
        <f t="shared" si="57"/>
        <v>#REF!</v>
      </c>
      <c r="M54" s="10" t="e">
        <f t="shared" si="57"/>
        <v>#REF!</v>
      </c>
      <c r="N54" s="10" t="e">
        <f t="shared" si="57"/>
        <v>#REF!</v>
      </c>
      <c r="O54" s="10" t="e">
        <f t="shared" si="57"/>
        <v>#REF!</v>
      </c>
      <c r="P54" s="10" t="e">
        <f t="shared" si="57"/>
        <v>#REF!</v>
      </c>
      <c r="Q54" s="10" t="e">
        <f t="shared" si="57"/>
        <v>#REF!</v>
      </c>
      <c r="R54" s="10" t="e">
        <f>+R21/(R29)*100</f>
        <v>#REF!</v>
      </c>
      <c r="S54" s="10" t="e">
        <f t="shared" si="57"/>
        <v>#REF!</v>
      </c>
      <c r="T54" s="10" t="e">
        <f>+T21/(T29)*100</f>
        <v>#REF!</v>
      </c>
      <c r="U54" s="10" t="e">
        <f t="shared" si="57"/>
        <v>#REF!</v>
      </c>
      <c r="V54" s="10" t="e">
        <f t="shared" si="58"/>
        <v>#REF!</v>
      </c>
      <c r="W54" s="10" t="e">
        <f t="shared" si="58"/>
        <v>#REF!</v>
      </c>
      <c r="X54" s="10" t="e">
        <f t="shared" si="58"/>
        <v>#REF!</v>
      </c>
      <c r="Y54" s="10" t="e">
        <f t="shared" ref="Y54:AB54" si="63">Y21/Y29*100</f>
        <v>#REF!</v>
      </c>
      <c r="Z54" s="10" t="e">
        <f t="shared" si="63"/>
        <v>#REF!</v>
      </c>
      <c r="AA54" s="10" t="e">
        <f t="shared" si="63"/>
        <v>#REF!</v>
      </c>
      <c r="AB54" s="10" t="e">
        <f t="shared" si="63"/>
        <v>#REF!</v>
      </c>
      <c r="AC54" s="33" t="e">
        <f t="shared" ref="AC54:AD54" si="64">AC21/AC29*100</f>
        <v>#REF!</v>
      </c>
      <c r="AD54" s="33" t="e">
        <f t="shared" si="64"/>
        <v>#REF!</v>
      </c>
    </row>
    <row r="55" spans="1:34" ht="16.5" x14ac:dyDescent="0.3">
      <c r="A55" s="9" t="s">
        <v>4</v>
      </c>
      <c r="B55" s="10" t="e">
        <f t="shared" si="56"/>
        <v>#REF!</v>
      </c>
      <c r="C55" s="10" t="e">
        <f t="shared" si="56"/>
        <v>#REF!</v>
      </c>
      <c r="D55" s="10" t="e">
        <f t="shared" si="56"/>
        <v>#REF!</v>
      </c>
      <c r="E55" s="10" t="e">
        <f t="shared" si="56"/>
        <v>#REF!</v>
      </c>
      <c r="F55" s="11" t="e">
        <f t="shared" si="56"/>
        <v>#REF!</v>
      </c>
      <c r="G55" s="10" t="e">
        <f t="shared" si="56"/>
        <v>#REF!</v>
      </c>
      <c r="H55" s="10" t="e">
        <f t="shared" si="57"/>
        <v>#REF!</v>
      </c>
      <c r="I55" s="10" t="e">
        <f t="shared" si="57"/>
        <v>#REF!</v>
      </c>
      <c r="J55" s="10" t="e">
        <f t="shared" si="57"/>
        <v>#REF!</v>
      </c>
      <c r="K55" s="10" t="e">
        <f t="shared" si="57"/>
        <v>#REF!</v>
      </c>
      <c r="L55" s="10" t="e">
        <f t="shared" si="57"/>
        <v>#REF!</v>
      </c>
      <c r="M55" s="10" t="e">
        <f t="shared" si="57"/>
        <v>#REF!</v>
      </c>
      <c r="N55" s="10" t="e">
        <f t="shared" si="57"/>
        <v>#REF!</v>
      </c>
      <c r="O55" s="10" t="e">
        <f t="shared" si="57"/>
        <v>#REF!</v>
      </c>
      <c r="P55" s="10" t="e">
        <f t="shared" si="57"/>
        <v>#REF!</v>
      </c>
      <c r="Q55" s="10" t="e">
        <f t="shared" si="57"/>
        <v>#REF!</v>
      </c>
      <c r="R55" s="10" t="e">
        <f>+R22/(R30)*100</f>
        <v>#REF!</v>
      </c>
      <c r="S55" s="10" t="e">
        <f t="shared" si="57"/>
        <v>#REF!</v>
      </c>
      <c r="T55" s="10" t="e">
        <f>+T22/(T30)*100</f>
        <v>#REF!</v>
      </c>
      <c r="U55" s="10" t="e">
        <f t="shared" si="57"/>
        <v>#REF!</v>
      </c>
      <c r="V55" s="10" t="e">
        <f t="shared" si="58"/>
        <v>#REF!</v>
      </c>
      <c r="W55" s="10" t="e">
        <f t="shared" si="58"/>
        <v>#REF!</v>
      </c>
      <c r="X55" s="10" t="e">
        <f t="shared" si="58"/>
        <v>#REF!</v>
      </c>
      <c r="Y55" s="10" t="e">
        <f t="shared" ref="Y55:AB55" si="65">Y22/Y30*100</f>
        <v>#REF!</v>
      </c>
      <c r="Z55" s="10" t="e">
        <f t="shared" si="65"/>
        <v>#REF!</v>
      </c>
      <c r="AA55" s="10" t="e">
        <f t="shared" si="65"/>
        <v>#REF!</v>
      </c>
      <c r="AB55" s="10" t="e">
        <f t="shared" si="65"/>
        <v>#REF!</v>
      </c>
      <c r="AC55" s="33" t="e">
        <f t="shared" ref="AC55:AD55" si="66">AC22/AC30*100</f>
        <v>#REF!</v>
      </c>
      <c r="AD55" s="33" t="e">
        <f t="shared" si="66"/>
        <v>#REF!</v>
      </c>
    </row>
    <row r="56" spans="1:34" ht="16.5" x14ac:dyDescent="0.3">
      <c r="A56" s="9" t="s">
        <v>5</v>
      </c>
      <c r="B56" s="10" t="e">
        <f t="shared" si="56"/>
        <v>#REF!</v>
      </c>
      <c r="C56" s="10" t="e">
        <f t="shared" si="56"/>
        <v>#REF!</v>
      </c>
      <c r="D56" s="10" t="e">
        <f t="shared" si="56"/>
        <v>#REF!</v>
      </c>
      <c r="E56" s="10" t="e">
        <f t="shared" si="56"/>
        <v>#REF!</v>
      </c>
      <c r="F56" s="11" t="e">
        <f t="shared" si="56"/>
        <v>#REF!</v>
      </c>
      <c r="G56" s="10" t="e">
        <f t="shared" si="56"/>
        <v>#REF!</v>
      </c>
      <c r="H56" s="10" t="e">
        <f t="shared" si="57"/>
        <v>#REF!</v>
      </c>
      <c r="I56" s="10" t="e">
        <f t="shared" si="57"/>
        <v>#REF!</v>
      </c>
      <c r="J56" s="10" t="e">
        <f t="shared" si="57"/>
        <v>#REF!</v>
      </c>
      <c r="K56" s="10" t="e">
        <f t="shared" si="57"/>
        <v>#REF!</v>
      </c>
      <c r="L56" s="10" t="e">
        <f t="shared" si="57"/>
        <v>#REF!</v>
      </c>
      <c r="M56" s="10" t="e">
        <f t="shared" si="57"/>
        <v>#REF!</v>
      </c>
      <c r="N56" s="10" t="e">
        <f t="shared" si="57"/>
        <v>#REF!</v>
      </c>
      <c r="O56" s="10" t="e">
        <f t="shared" si="57"/>
        <v>#REF!</v>
      </c>
      <c r="P56" s="10" t="e">
        <f t="shared" si="57"/>
        <v>#REF!</v>
      </c>
      <c r="Q56" s="10" t="e">
        <f t="shared" si="57"/>
        <v>#REF!</v>
      </c>
      <c r="R56" s="10" t="e">
        <f t="shared" si="57"/>
        <v>#REF!</v>
      </c>
      <c r="S56" s="10" t="e">
        <f t="shared" si="57"/>
        <v>#REF!</v>
      </c>
      <c r="T56" s="10" t="e">
        <f t="shared" si="57"/>
        <v>#REF!</v>
      </c>
      <c r="U56" s="10" t="e">
        <f t="shared" si="57"/>
        <v>#REF!</v>
      </c>
      <c r="V56" s="10" t="e">
        <f t="shared" si="58"/>
        <v>#REF!</v>
      </c>
      <c r="W56" s="10" t="e">
        <f t="shared" si="58"/>
        <v>#REF!</v>
      </c>
      <c r="X56" s="10" t="e">
        <f t="shared" si="58"/>
        <v>#REF!</v>
      </c>
      <c r="Y56" s="10" t="e">
        <f t="shared" ref="Y56:AB56" si="67">Y23/Y31*100</f>
        <v>#REF!</v>
      </c>
      <c r="Z56" s="10" t="e">
        <f t="shared" si="67"/>
        <v>#REF!</v>
      </c>
      <c r="AA56" s="10" t="e">
        <f t="shared" si="67"/>
        <v>#REF!</v>
      </c>
      <c r="AB56" s="10" t="e">
        <f t="shared" si="67"/>
        <v>#REF!</v>
      </c>
      <c r="AC56" s="33" t="e">
        <f t="shared" ref="AC56:AD56" si="68">AC23/AC31*100</f>
        <v>#REF!</v>
      </c>
      <c r="AD56" s="33" t="e">
        <f t="shared" si="68"/>
        <v>#REF!</v>
      </c>
    </row>
    <row r="57" spans="1:34" ht="16.5" x14ac:dyDescent="0.3">
      <c r="A57" s="9" t="s">
        <v>6</v>
      </c>
      <c r="B57" s="10" t="e">
        <f t="shared" si="56"/>
        <v>#REF!</v>
      </c>
      <c r="C57" s="10" t="e">
        <f t="shared" si="56"/>
        <v>#REF!</v>
      </c>
      <c r="D57" s="10" t="e">
        <f t="shared" si="56"/>
        <v>#REF!</v>
      </c>
      <c r="E57" s="10" t="e">
        <f t="shared" si="56"/>
        <v>#REF!</v>
      </c>
      <c r="F57" s="11" t="e">
        <f t="shared" si="56"/>
        <v>#REF!</v>
      </c>
      <c r="G57" s="10" t="e">
        <f t="shared" si="56"/>
        <v>#REF!</v>
      </c>
      <c r="H57" s="10" t="e">
        <f t="shared" si="57"/>
        <v>#REF!</v>
      </c>
      <c r="I57" s="10" t="e">
        <f t="shared" si="57"/>
        <v>#REF!</v>
      </c>
      <c r="J57" s="10" t="e">
        <f t="shared" si="57"/>
        <v>#REF!</v>
      </c>
      <c r="K57" s="10" t="e">
        <f t="shared" si="57"/>
        <v>#REF!</v>
      </c>
      <c r="L57" s="10" t="e">
        <f t="shared" si="57"/>
        <v>#REF!</v>
      </c>
      <c r="M57" s="10" t="e">
        <f t="shared" si="57"/>
        <v>#REF!</v>
      </c>
      <c r="N57" s="10" t="e">
        <f t="shared" si="57"/>
        <v>#REF!</v>
      </c>
      <c r="O57" s="10" t="e">
        <f t="shared" si="57"/>
        <v>#REF!</v>
      </c>
      <c r="P57" s="10" t="e">
        <f t="shared" si="57"/>
        <v>#REF!</v>
      </c>
      <c r="Q57" s="10" t="e">
        <f>+Q24/(Q32)*100</f>
        <v>#REF!</v>
      </c>
      <c r="R57" s="10" t="e">
        <f>+R24/(R32)*100</f>
        <v>#REF!</v>
      </c>
      <c r="S57" s="10" t="e">
        <f t="shared" si="57"/>
        <v>#REF!</v>
      </c>
      <c r="T57" s="10" t="e">
        <f t="shared" si="57"/>
        <v>#REF!</v>
      </c>
      <c r="U57" s="10" t="e">
        <f t="shared" si="57"/>
        <v>#REF!</v>
      </c>
      <c r="V57" s="10" t="e">
        <f t="shared" si="58"/>
        <v>#REF!</v>
      </c>
      <c r="W57" s="10" t="e">
        <f t="shared" si="58"/>
        <v>#REF!</v>
      </c>
      <c r="X57" s="10" t="e">
        <f t="shared" si="58"/>
        <v>#REF!</v>
      </c>
      <c r="Y57" s="10" t="e">
        <f t="shared" ref="Y57:AB57" si="69">Y24/Y32*100</f>
        <v>#REF!</v>
      </c>
      <c r="Z57" s="10" t="e">
        <f t="shared" si="69"/>
        <v>#REF!</v>
      </c>
      <c r="AA57" s="10" t="e">
        <f t="shared" si="69"/>
        <v>#REF!</v>
      </c>
      <c r="AB57" s="10" t="e">
        <f t="shared" si="69"/>
        <v>#REF!</v>
      </c>
      <c r="AC57" s="33" t="e">
        <f t="shared" ref="AC57:AD57" si="70">AC24/AC32*100</f>
        <v>#REF!</v>
      </c>
      <c r="AD57" s="33" t="e">
        <f t="shared" si="70"/>
        <v>#REF!</v>
      </c>
    </row>
    <row r="58" spans="1:34" ht="16.5" x14ac:dyDescent="0.3">
      <c r="A58" s="9" t="s">
        <v>7</v>
      </c>
      <c r="B58" s="10" t="e">
        <f t="shared" si="56"/>
        <v>#REF!</v>
      </c>
      <c r="C58" s="10" t="e">
        <f t="shared" si="56"/>
        <v>#REF!</v>
      </c>
      <c r="D58" s="10" t="e">
        <f t="shared" si="56"/>
        <v>#REF!</v>
      </c>
      <c r="E58" s="10" t="e">
        <f t="shared" si="56"/>
        <v>#REF!</v>
      </c>
      <c r="F58" s="11" t="e">
        <f t="shared" si="56"/>
        <v>#REF!</v>
      </c>
      <c r="G58" s="10" t="e">
        <f t="shared" si="56"/>
        <v>#REF!</v>
      </c>
      <c r="H58" s="10" t="e">
        <f t="shared" si="57"/>
        <v>#REF!</v>
      </c>
      <c r="I58" s="10" t="e">
        <f t="shared" si="57"/>
        <v>#REF!</v>
      </c>
      <c r="J58" s="10" t="e">
        <f t="shared" si="57"/>
        <v>#REF!</v>
      </c>
      <c r="K58" s="10" t="e">
        <f t="shared" si="57"/>
        <v>#REF!</v>
      </c>
      <c r="L58" s="10" t="e">
        <f t="shared" si="57"/>
        <v>#REF!</v>
      </c>
      <c r="M58" s="10" t="e">
        <f t="shared" si="57"/>
        <v>#REF!</v>
      </c>
      <c r="N58" s="10" t="e">
        <f t="shared" si="57"/>
        <v>#REF!</v>
      </c>
      <c r="O58" s="10" t="e">
        <f t="shared" si="57"/>
        <v>#REF!</v>
      </c>
      <c r="P58" s="10" t="e">
        <f t="shared" si="57"/>
        <v>#REF!</v>
      </c>
      <c r="Q58" s="10" t="e">
        <f>+Q25/(Q33)*100</f>
        <v>#REF!</v>
      </c>
      <c r="R58" s="10" t="e">
        <f>+R25/(R33)*100</f>
        <v>#REF!</v>
      </c>
      <c r="S58" s="10" t="e">
        <f t="shared" si="57"/>
        <v>#REF!</v>
      </c>
      <c r="T58" s="10" t="e">
        <f t="shared" si="57"/>
        <v>#REF!</v>
      </c>
      <c r="U58" s="10" t="e">
        <f t="shared" si="57"/>
        <v>#REF!</v>
      </c>
      <c r="V58" s="10" t="e">
        <f t="shared" si="58"/>
        <v>#REF!</v>
      </c>
      <c r="W58" s="10" t="e">
        <f t="shared" si="58"/>
        <v>#REF!</v>
      </c>
      <c r="X58" s="10" t="e">
        <f t="shared" si="58"/>
        <v>#REF!</v>
      </c>
      <c r="Y58" s="10" t="e">
        <f t="shared" ref="Y58:AB58" si="71">Y25/Y33*100</f>
        <v>#REF!</v>
      </c>
      <c r="Z58" s="10" t="e">
        <f t="shared" si="71"/>
        <v>#REF!</v>
      </c>
      <c r="AA58" s="10" t="e">
        <f t="shared" si="71"/>
        <v>#REF!</v>
      </c>
      <c r="AB58" s="10" t="e">
        <f t="shared" si="71"/>
        <v>#REF!</v>
      </c>
      <c r="AC58" s="33" t="e">
        <f t="shared" ref="AC58:AD58" si="72">AC25/AC33*100</f>
        <v>#REF!</v>
      </c>
      <c r="AD58" s="33" t="e">
        <f t="shared" si="72"/>
        <v>#REF!</v>
      </c>
    </row>
    <row r="59" spans="1:34" ht="17.25" thickBot="1" x14ac:dyDescent="0.35">
      <c r="A59" s="20" t="s">
        <v>8</v>
      </c>
      <c r="B59" s="21" t="e">
        <f t="shared" si="56"/>
        <v>#REF!</v>
      </c>
      <c r="C59" s="21" t="e">
        <f t="shared" si="56"/>
        <v>#REF!</v>
      </c>
      <c r="D59" s="21" t="e">
        <f t="shared" si="56"/>
        <v>#REF!</v>
      </c>
      <c r="E59" s="21" t="e">
        <f t="shared" si="56"/>
        <v>#REF!</v>
      </c>
      <c r="F59" s="22" t="e">
        <f t="shared" si="56"/>
        <v>#REF!</v>
      </c>
      <c r="G59" s="21" t="e">
        <f t="shared" si="56"/>
        <v>#REF!</v>
      </c>
      <c r="H59" s="21" t="e">
        <f t="shared" si="57"/>
        <v>#REF!</v>
      </c>
      <c r="I59" s="21" t="e">
        <f t="shared" si="57"/>
        <v>#REF!</v>
      </c>
      <c r="J59" s="21" t="e">
        <f t="shared" si="57"/>
        <v>#REF!</v>
      </c>
      <c r="K59" s="21" t="e">
        <f t="shared" si="57"/>
        <v>#REF!</v>
      </c>
      <c r="L59" s="21" t="e">
        <f t="shared" si="57"/>
        <v>#REF!</v>
      </c>
      <c r="M59" s="21" t="e">
        <f t="shared" si="57"/>
        <v>#REF!</v>
      </c>
      <c r="N59" s="21" t="e">
        <f t="shared" si="57"/>
        <v>#REF!</v>
      </c>
      <c r="O59" s="21" t="e">
        <f t="shared" si="57"/>
        <v>#REF!</v>
      </c>
      <c r="P59" s="21" t="e">
        <f t="shared" si="57"/>
        <v>#REF!</v>
      </c>
      <c r="Q59" s="21" t="e">
        <f t="shared" si="57"/>
        <v>#REF!</v>
      </c>
      <c r="R59" s="21" t="e">
        <f>+R26/(R34)*100</f>
        <v>#REF!</v>
      </c>
      <c r="S59" s="21" t="e">
        <f t="shared" si="57"/>
        <v>#REF!</v>
      </c>
      <c r="T59" s="21" t="e">
        <f t="shared" si="57"/>
        <v>#REF!</v>
      </c>
      <c r="U59" s="21" t="e">
        <f t="shared" si="57"/>
        <v>#REF!</v>
      </c>
      <c r="V59" s="21" t="e">
        <f t="shared" si="58"/>
        <v>#REF!</v>
      </c>
      <c r="W59" s="21" t="e">
        <f t="shared" si="58"/>
        <v>#REF!</v>
      </c>
      <c r="X59" s="21" t="e">
        <f t="shared" si="58"/>
        <v>#REF!</v>
      </c>
      <c r="Y59" s="21" t="e">
        <f t="shared" ref="Y59:AB59" si="73">Y26/Y34*100</f>
        <v>#REF!</v>
      </c>
      <c r="Z59" s="21" t="e">
        <f t="shared" si="73"/>
        <v>#REF!</v>
      </c>
      <c r="AA59" s="21" t="e">
        <f t="shared" si="73"/>
        <v>#REF!</v>
      </c>
      <c r="AB59" s="21" t="e">
        <f t="shared" si="73"/>
        <v>#REF!</v>
      </c>
      <c r="AC59" s="36" t="e">
        <f t="shared" ref="AC59:AD59" si="74">AC26/AC34*100</f>
        <v>#REF!</v>
      </c>
      <c r="AD59" s="36" t="e">
        <f t="shared" si="74"/>
        <v>#REF!</v>
      </c>
    </row>
    <row r="61" spans="1:34" ht="16.5" x14ac:dyDescent="0.3">
      <c r="B61" s="10" t="e">
        <f>B3=#REF!</f>
        <v>#REF!</v>
      </c>
      <c r="C61" s="10" t="e">
        <f>C3=#REF!</f>
        <v>#REF!</v>
      </c>
      <c r="D61" s="10" t="e">
        <f>D3=#REF!</f>
        <v>#REF!</v>
      </c>
      <c r="E61" s="10" t="e">
        <f>E3=#REF!</f>
        <v>#REF!</v>
      </c>
      <c r="F61" s="10" t="e">
        <f>F3=#REF!</f>
        <v>#REF!</v>
      </c>
      <c r="G61" s="10" t="e">
        <f>G3=#REF!</f>
        <v>#REF!</v>
      </c>
      <c r="H61" s="10" t="e">
        <f>H3=#REF!</f>
        <v>#REF!</v>
      </c>
      <c r="I61" s="10" t="e">
        <f>I3=#REF!</f>
        <v>#REF!</v>
      </c>
      <c r="J61" s="10" t="e">
        <f>J3=#REF!</f>
        <v>#REF!</v>
      </c>
      <c r="K61" s="10" t="e">
        <f>K3=#REF!</f>
        <v>#REF!</v>
      </c>
      <c r="L61" s="10" t="e">
        <f>L3=#REF!</f>
        <v>#REF!</v>
      </c>
      <c r="M61" s="10" t="e">
        <f>M3=#REF!</f>
        <v>#REF!</v>
      </c>
      <c r="N61" s="10" t="e">
        <f>N3=#REF!</f>
        <v>#REF!</v>
      </c>
      <c r="O61" s="10" t="e">
        <f>O3=#REF!</f>
        <v>#REF!</v>
      </c>
      <c r="P61" s="10" t="e">
        <f>P3=#REF!</f>
        <v>#REF!</v>
      </c>
      <c r="Q61" s="10" t="e">
        <f>Q3=#REF!</f>
        <v>#REF!</v>
      </c>
      <c r="R61" s="10" t="e">
        <f>R3=#REF!</f>
        <v>#REF!</v>
      </c>
      <c r="S61" s="10" t="e">
        <f>S3=#REF!</f>
        <v>#REF!</v>
      </c>
      <c r="T61" s="10" t="e">
        <f>T3=#REF!</f>
        <v>#REF!</v>
      </c>
      <c r="U61" s="10" t="e">
        <f>U3=#REF!</f>
        <v>#REF!</v>
      </c>
      <c r="V61" s="10" t="e">
        <f>V3=#REF!</f>
        <v>#REF!</v>
      </c>
      <c r="W61" s="10" t="e">
        <f>W3=#REF!</f>
        <v>#REF!</v>
      </c>
      <c r="X61" s="10" t="e">
        <f>X3=#REF!</f>
        <v>#REF!</v>
      </c>
      <c r="Y61" s="10" t="e">
        <f>Y3=#REF!</f>
        <v>#REF!</v>
      </c>
      <c r="Z61" s="10" t="e">
        <f>Z3=#REF!</f>
        <v>#REF!</v>
      </c>
      <c r="AA61" s="10" t="e">
        <f>AA3=#REF!</f>
        <v>#REF!</v>
      </c>
      <c r="AB61" s="10" t="e">
        <f>AB3=#REF!</f>
        <v>#REF!</v>
      </c>
      <c r="AC61" s="33" t="e">
        <f>AC3=#REF!</f>
        <v>#REF!</v>
      </c>
      <c r="AD61" s="33" t="e">
        <f>AD3=#REF!</f>
        <v>#REF!</v>
      </c>
      <c r="AE61" s="10"/>
      <c r="AF61" s="10"/>
      <c r="AG61" s="10"/>
      <c r="AH61" s="10"/>
    </row>
    <row r="62" spans="1:34" ht="16.5" x14ac:dyDescent="0.3">
      <c r="B62" s="10" t="e">
        <f>B4=#REF!</f>
        <v>#REF!</v>
      </c>
      <c r="C62" s="10" t="e">
        <f>C4=#REF!</f>
        <v>#REF!</v>
      </c>
      <c r="D62" s="10" t="e">
        <f>D4=#REF!</f>
        <v>#REF!</v>
      </c>
      <c r="E62" s="10" t="e">
        <f>E4=#REF!</f>
        <v>#REF!</v>
      </c>
      <c r="F62" s="10" t="e">
        <f>F4=#REF!</f>
        <v>#REF!</v>
      </c>
      <c r="G62" s="10" t="e">
        <f>G4=#REF!</f>
        <v>#REF!</v>
      </c>
      <c r="H62" s="10" t="e">
        <f>H4=#REF!</f>
        <v>#REF!</v>
      </c>
      <c r="I62" s="10" t="e">
        <f>I4=#REF!</f>
        <v>#REF!</v>
      </c>
      <c r="J62" s="10" t="e">
        <f>J4=#REF!</f>
        <v>#REF!</v>
      </c>
      <c r="K62" s="10" t="e">
        <f>K4=#REF!</f>
        <v>#REF!</v>
      </c>
      <c r="L62" s="10" t="e">
        <f>L4=#REF!</f>
        <v>#REF!</v>
      </c>
      <c r="M62" s="10" t="e">
        <f>M4=#REF!</f>
        <v>#REF!</v>
      </c>
      <c r="N62" s="10" t="e">
        <f>N4=#REF!</f>
        <v>#REF!</v>
      </c>
      <c r="O62" s="10" t="e">
        <f>O4=#REF!</f>
        <v>#REF!</v>
      </c>
      <c r="P62" s="10" t="e">
        <f>P4=#REF!</f>
        <v>#REF!</v>
      </c>
      <c r="Q62" s="10" t="e">
        <f>Q4=#REF!</f>
        <v>#REF!</v>
      </c>
      <c r="R62" s="10" t="e">
        <f>R4=#REF!</f>
        <v>#REF!</v>
      </c>
      <c r="S62" s="10" t="e">
        <f>S4=#REF!</f>
        <v>#REF!</v>
      </c>
      <c r="T62" s="10" t="e">
        <f>T4=#REF!</f>
        <v>#REF!</v>
      </c>
      <c r="U62" s="10" t="e">
        <f>U4=#REF!</f>
        <v>#REF!</v>
      </c>
      <c r="V62" s="10" t="e">
        <f>V4=#REF!</f>
        <v>#REF!</v>
      </c>
      <c r="W62" s="10" t="e">
        <f>W4=#REF!</f>
        <v>#REF!</v>
      </c>
      <c r="X62" s="10" t="e">
        <f>X4=#REF!</f>
        <v>#REF!</v>
      </c>
      <c r="Y62" s="10" t="e">
        <f>Y4=#REF!</f>
        <v>#REF!</v>
      </c>
      <c r="Z62" s="10" t="e">
        <f>Z4=#REF!</f>
        <v>#REF!</v>
      </c>
      <c r="AA62" s="10" t="e">
        <f>AA4=#REF!</f>
        <v>#REF!</v>
      </c>
      <c r="AB62" s="10" t="e">
        <f>AB4=#REF!</f>
        <v>#REF!</v>
      </c>
      <c r="AC62" s="33" t="e">
        <f>AC4=#REF!</f>
        <v>#REF!</v>
      </c>
      <c r="AD62" s="33" t="e">
        <f>AD4=#REF!</f>
        <v>#REF!</v>
      </c>
      <c r="AE62" s="10"/>
      <c r="AF62" s="10"/>
      <c r="AG62" s="10"/>
      <c r="AH62" s="10"/>
    </row>
    <row r="63" spans="1:34" ht="16.5" x14ac:dyDescent="0.3">
      <c r="B63" s="10" t="e">
        <f>B5=#REF!</f>
        <v>#REF!</v>
      </c>
      <c r="C63" s="10" t="e">
        <f>C5=#REF!</f>
        <v>#REF!</v>
      </c>
      <c r="D63" s="10" t="e">
        <f>D5=#REF!</f>
        <v>#REF!</v>
      </c>
      <c r="E63" s="10" t="e">
        <f>E5=#REF!</f>
        <v>#REF!</v>
      </c>
      <c r="F63" s="10" t="e">
        <f>F5=#REF!</f>
        <v>#REF!</v>
      </c>
      <c r="G63" s="10" t="e">
        <f>G5=#REF!</f>
        <v>#REF!</v>
      </c>
      <c r="H63" s="10" t="e">
        <f>H5=#REF!</f>
        <v>#REF!</v>
      </c>
      <c r="I63" s="10" t="e">
        <f>I5=#REF!</f>
        <v>#REF!</v>
      </c>
      <c r="J63" s="10" t="e">
        <f>J5=#REF!</f>
        <v>#REF!</v>
      </c>
      <c r="K63" s="10" t="e">
        <f>K5=#REF!</f>
        <v>#REF!</v>
      </c>
      <c r="L63" s="10" t="e">
        <f>L5=#REF!</f>
        <v>#REF!</v>
      </c>
      <c r="M63" s="10" t="e">
        <f>M5=#REF!</f>
        <v>#REF!</v>
      </c>
      <c r="N63" s="10" t="e">
        <f>N5=#REF!</f>
        <v>#REF!</v>
      </c>
      <c r="O63" s="10" t="e">
        <f>O5=#REF!</f>
        <v>#REF!</v>
      </c>
      <c r="P63" s="10" t="e">
        <f>P5=#REF!</f>
        <v>#REF!</v>
      </c>
      <c r="Q63" s="10" t="e">
        <f>Q5=#REF!</f>
        <v>#REF!</v>
      </c>
      <c r="R63" s="10" t="e">
        <f>R5=#REF!</f>
        <v>#REF!</v>
      </c>
      <c r="S63" s="10" t="e">
        <f>S5=#REF!</f>
        <v>#REF!</v>
      </c>
      <c r="T63" s="10" t="e">
        <f>T5=#REF!</f>
        <v>#REF!</v>
      </c>
      <c r="U63" s="10" t="e">
        <f>U5=#REF!</f>
        <v>#REF!</v>
      </c>
      <c r="V63" s="10" t="e">
        <f>V5=#REF!</f>
        <v>#REF!</v>
      </c>
      <c r="W63" s="10" t="e">
        <f>W5=#REF!</f>
        <v>#REF!</v>
      </c>
      <c r="X63" s="10" t="e">
        <f>X5=#REF!</f>
        <v>#REF!</v>
      </c>
      <c r="Y63" s="10" t="e">
        <f>Y5=#REF!</f>
        <v>#REF!</v>
      </c>
      <c r="Z63" s="10" t="e">
        <f>Z5=#REF!</f>
        <v>#REF!</v>
      </c>
      <c r="AA63" s="10" t="e">
        <f>AA5=#REF!</f>
        <v>#REF!</v>
      </c>
      <c r="AB63" s="10" t="e">
        <f>AB5=#REF!</f>
        <v>#REF!</v>
      </c>
      <c r="AC63" s="33" t="e">
        <f>AC5=#REF!</f>
        <v>#REF!</v>
      </c>
      <c r="AD63" s="33" t="e">
        <f>AD5=#REF!</f>
        <v>#REF!</v>
      </c>
      <c r="AE63" s="10"/>
      <c r="AF63" s="10"/>
      <c r="AG63" s="10"/>
      <c r="AH63" s="10"/>
    </row>
    <row r="64" spans="1:34" ht="16.5" x14ac:dyDescent="0.3">
      <c r="B64" s="10" t="e">
        <f>B6=#REF!</f>
        <v>#REF!</v>
      </c>
      <c r="C64" s="10" t="e">
        <f>C6=#REF!</f>
        <v>#REF!</v>
      </c>
      <c r="D64" s="10" t="e">
        <f>D6=#REF!</f>
        <v>#REF!</v>
      </c>
      <c r="E64" s="10" t="e">
        <f>E6=#REF!</f>
        <v>#REF!</v>
      </c>
      <c r="F64" s="10" t="e">
        <f>F6=#REF!</f>
        <v>#REF!</v>
      </c>
      <c r="G64" s="10" t="e">
        <f>G6=#REF!</f>
        <v>#REF!</v>
      </c>
      <c r="H64" s="10" t="e">
        <f>H6=#REF!</f>
        <v>#REF!</v>
      </c>
      <c r="I64" s="10" t="e">
        <f>I6=#REF!</f>
        <v>#REF!</v>
      </c>
      <c r="J64" s="10" t="e">
        <f>J6=#REF!</f>
        <v>#REF!</v>
      </c>
      <c r="K64" s="10" t="e">
        <f>K6=#REF!</f>
        <v>#REF!</v>
      </c>
      <c r="L64" s="10" t="e">
        <f>L6=#REF!</f>
        <v>#REF!</v>
      </c>
      <c r="M64" s="10" t="e">
        <f>M6=#REF!</f>
        <v>#REF!</v>
      </c>
      <c r="N64" s="10" t="e">
        <f>N6=#REF!</f>
        <v>#REF!</v>
      </c>
      <c r="O64" s="10" t="e">
        <f>O6=#REF!</f>
        <v>#REF!</v>
      </c>
      <c r="P64" s="10" t="e">
        <f>P6=#REF!</f>
        <v>#REF!</v>
      </c>
      <c r="Q64" s="10" t="e">
        <f>Q6=#REF!</f>
        <v>#REF!</v>
      </c>
      <c r="R64" s="10" t="e">
        <f>R6=#REF!</f>
        <v>#REF!</v>
      </c>
      <c r="S64" s="10" t="e">
        <f>S6=#REF!</f>
        <v>#REF!</v>
      </c>
      <c r="T64" s="10" t="e">
        <f>T6=#REF!</f>
        <v>#REF!</v>
      </c>
      <c r="U64" s="10" t="e">
        <f>U6=#REF!</f>
        <v>#REF!</v>
      </c>
      <c r="V64" s="10" t="e">
        <f>V6=#REF!</f>
        <v>#REF!</v>
      </c>
      <c r="W64" s="10" t="e">
        <f>W6=#REF!</f>
        <v>#REF!</v>
      </c>
      <c r="X64" s="10" t="e">
        <f>X6=#REF!</f>
        <v>#REF!</v>
      </c>
      <c r="Y64" s="10" t="e">
        <f>Y6=#REF!</f>
        <v>#REF!</v>
      </c>
      <c r="Z64" s="10" t="e">
        <f>Z6=#REF!</f>
        <v>#REF!</v>
      </c>
      <c r="AA64" s="10" t="e">
        <f>AA6=#REF!</f>
        <v>#REF!</v>
      </c>
      <c r="AB64" s="10" t="e">
        <f>AB6=#REF!</f>
        <v>#REF!</v>
      </c>
      <c r="AC64" s="33" t="e">
        <f>AC6=#REF!</f>
        <v>#REF!</v>
      </c>
      <c r="AD64" s="33" t="e">
        <f>AD6=#REF!</f>
        <v>#REF!</v>
      </c>
      <c r="AE64" s="10"/>
      <c r="AF64" s="10"/>
      <c r="AG64" s="10"/>
      <c r="AH64" s="10"/>
    </row>
    <row r="65" spans="2:34" ht="16.5" x14ac:dyDescent="0.3">
      <c r="B65" s="10" t="e">
        <f>B7=#REF!</f>
        <v>#REF!</v>
      </c>
      <c r="C65" s="10" t="e">
        <f>C7=#REF!</f>
        <v>#REF!</v>
      </c>
      <c r="D65" s="10" t="e">
        <f>D7=#REF!</f>
        <v>#REF!</v>
      </c>
      <c r="E65" s="10" t="e">
        <f>E7=#REF!</f>
        <v>#REF!</v>
      </c>
      <c r="F65" s="10" t="e">
        <f>F7=#REF!</f>
        <v>#REF!</v>
      </c>
      <c r="G65" s="10" t="e">
        <f>G7=#REF!</f>
        <v>#REF!</v>
      </c>
      <c r="H65" s="10" t="e">
        <f>H7=#REF!</f>
        <v>#REF!</v>
      </c>
      <c r="I65" s="10" t="e">
        <f>I7=#REF!</f>
        <v>#REF!</v>
      </c>
      <c r="J65" s="10" t="e">
        <f>J7=#REF!</f>
        <v>#REF!</v>
      </c>
      <c r="K65" s="10" t="e">
        <f>K7=#REF!</f>
        <v>#REF!</v>
      </c>
      <c r="L65" s="10" t="e">
        <f>L7=#REF!</f>
        <v>#REF!</v>
      </c>
      <c r="M65" s="10" t="e">
        <f>M7=#REF!</f>
        <v>#REF!</v>
      </c>
      <c r="N65" s="10" t="e">
        <f>N7=#REF!</f>
        <v>#REF!</v>
      </c>
      <c r="O65" s="10" t="e">
        <f>O7=#REF!</f>
        <v>#REF!</v>
      </c>
      <c r="P65" s="10" t="e">
        <f>P7=#REF!</f>
        <v>#REF!</v>
      </c>
      <c r="Q65" s="10" t="e">
        <f>Q7=#REF!</f>
        <v>#REF!</v>
      </c>
      <c r="R65" s="10" t="e">
        <f>R7=#REF!</f>
        <v>#REF!</v>
      </c>
      <c r="S65" s="10" t="e">
        <f>S7=#REF!</f>
        <v>#REF!</v>
      </c>
      <c r="T65" s="10" t="e">
        <f>T7=#REF!</f>
        <v>#REF!</v>
      </c>
      <c r="U65" s="10" t="e">
        <f>U7=#REF!</f>
        <v>#REF!</v>
      </c>
      <c r="V65" s="10" t="e">
        <f>V7=#REF!</f>
        <v>#REF!</v>
      </c>
      <c r="W65" s="10" t="e">
        <f>W7=#REF!</f>
        <v>#REF!</v>
      </c>
      <c r="X65" s="10" t="e">
        <f>X7=#REF!</f>
        <v>#REF!</v>
      </c>
      <c r="Y65" s="10" t="e">
        <f>Y7=#REF!</f>
        <v>#REF!</v>
      </c>
      <c r="Z65" s="10" t="e">
        <f>Z7=#REF!</f>
        <v>#REF!</v>
      </c>
      <c r="AA65" s="10" t="e">
        <f>AA7=#REF!</f>
        <v>#REF!</v>
      </c>
      <c r="AB65" s="10" t="e">
        <f>AB7=#REF!</f>
        <v>#REF!</v>
      </c>
      <c r="AC65" s="33" t="e">
        <f>AC7=#REF!</f>
        <v>#REF!</v>
      </c>
      <c r="AD65" s="33" t="e">
        <f>AD7=#REF!</f>
        <v>#REF!</v>
      </c>
      <c r="AE65" s="10"/>
      <c r="AF65" s="10"/>
      <c r="AG65" s="10"/>
      <c r="AH65" s="10"/>
    </row>
    <row r="66" spans="2:34" ht="16.5" x14ac:dyDescent="0.3">
      <c r="B66" s="10" t="e">
        <f>B8=#REF!</f>
        <v>#REF!</v>
      </c>
      <c r="C66" s="10" t="e">
        <f>C8=#REF!</f>
        <v>#REF!</v>
      </c>
      <c r="D66" s="10" t="e">
        <f>D8=#REF!</f>
        <v>#REF!</v>
      </c>
      <c r="E66" s="10" t="e">
        <f>E8=#REF!</f>
        <v>#REF!</v>
      </c>
      <c r="F66" s="10" t="e">
        <f>F8=#REF!</f>
        <v>#REF!</v>
      </c>
      <c r="G66" s="10" t="e">
        <f>G8=#REF!</f>
        <v>#REF!</v>
      </c>
      <c r="H66" s="10" t="e">
        <f>H8=#REF!</f>
        <v>#REF!</v>
      </c>
      <c r="I66" s="10" t="e">
        <f>I8=#REF!</f>
        <v>#REF!</v>
      </c>
      <c r="J66" s="10" t="e">
        <f>J8=#REF!</f>
        <v>#REF!</v>
      </c>
      <c r="K66" s="10" t="e">
        <f>K8=#REF!</f>
        <v>#REF!</v>
      </c>
      <c r="L66" s="10" t="e">
        <f>L8=#REF!</f>
        <v>#REF!</v>
      </c>
      <c r="M66" s="10" t="e">
        <f>M8=#REF!</f>
        <v>#REF!</v>
      </c>
      <c r="N66" s="10" t="e">
        <f>N8=#REF!</f>
        <v>#REF!</v>
      </c>
      <c r="O66" s="10" t="e">
        <f>O8=#REF!</f>
        <v>#REF!</v>
      </c>
      <c r="P66" s="10" t="e">
        <f>P8=#REF!</f>
        <v>#REF!</v>
      </c>
      <c r="Q66" s="10" t="e">
        <f>Q8=#REF!</f>
        <v>#REF!</v>
      </c>
      <c r="R66" s="10" t="e">
        <f>R8=#REF!</f>
        <v>#REF!</v>
      </c>
      <c r="S66" s="10" t="e">
        <f>S8=#REF!</f>
        <v>#REF!</v>
      </c>
      <c r="T66" s="10" t="e">
        <f>T8=#REF!</f>
        <v>#REF!</v>
      </c>
      <c r="U66" s="10" t="e">
        <f>U8=#REF!</f>
        <v>#REF!</v>
      </c>
      <c r="V66" s="10" t="e">
        <f>V8=#REF!</f>
        <v>#REF!</v>
      </c>
      <c r="W66" s="10" t="e">
        <f>W8=#REF!</f>
        <v>#REF!</v>
      </c>
      <c r="X66" s="10" t="e">
        <f>X8=#REF!</f>
        <v>#REF!</v>
      </c>
      <c r="Y66" s="10" t="e">
        <f>Y8=#REF!</f>
        <v>#REF!</v>
      </c>
      <c r="Z66" s="10" t="e">
        <f>Z8=#REF!</f>
        <v>#REF!</v>
      </c>
      <c r="AA66" s="10" t="e">
        <f>AA8=#REF!</f>
        <v>#REF!</v>
      </c>
      <c r="AB66" s="10" t="e">
        <f>AB8=#REF!</f>
        <v>#REF!</v>
      </c>
      <c r="AC66" s="33" t="e">
        <f>AC8=#REF!</f>
        <v>#REF!</v>
      </c>
      <c r="AD66" s="33" t="e">
        <f>AD8=#REF!</f>
        <v>#REF!</v>
      </c>
      <c r="AE66" s="10"/>
      <c r="AF66" s="10"/>
      <c r="AG66" s="10"/>
      <c r="AH66" s="10"/>
    </row>
    <row r="67" spans="2:34" ht="16.5" x14ac:dyDescent="0.3">
      <c r="B67" s="10" t="e">
        <f>B9=#REF!</f>
        <v>#REF!</v>
      </c>
      <c r="C67" s="10" t="e">
        <f>C9=#REF!</f>
        <v>#REF!</v>
      </c>
      <c r="D67" s="10" t="e">
        <f>D9=#REF!</f>
        <v>#REF!</v>
      </c>
      <c r="E67" s="10" t="e">
        <f>E9=#REF!</f>
        <v>#REF!</v>
      </c>
      <c r="F67" s="10" t="e">
        <f>F9=#REF!</f>
        <v>#REF!</v>
      </c>
      <c r="G67" s="10" t="e">
        <f>G9=#REF!</f>
        <v>#REF!</v>
      </c>
      <c r="H67" s="10" t="e">
        <f>H9=#REF!</f>
        <v>#REF!</v>
      </c>
      <c r="I67" s="10" t="e">
        <f>I9=#REF!</f>
        <v>#REF!</v>
      </c>
      <c r="J67" s="10" t="e">
        <f>J9=#REF!</f>
        <v>#REF!</v>
      </c>
      <c r="K67" s="10" t="e">
        <f>K9=#REF!</f>
        <v>#REF!</v>
      </c>
      <c r="L67" s="10" t="e">
        <f>L9=#REF!</f>
        <v>#REF!</v>
      </c>
      <c r="M67" s="10" t="e">
        <f>M9=#REF!</f>
        <v>#REF!</v>
      </c>
      <c r="N67" s="10" t="e">
        <f>N9=#REF!</f>
        <v>#REF!</v>
      </c>
      <c r="O67" s="10" t="e">
        <f>O9=#REF!</f>
        <v>#REF!</v>
      </c>
      <c r="P67" s="10" t="e">
        <f>P9=#REF!</f>
        <v>#REF!</v>
      </c>
      <c r="Q67" s="10" t="e">
        <f>Q9=#REF!</f>
        <v>#REF!</v>
      </c>
      <c r="R67" s="10" t="e">
        <f>R9=#REF!</f>
        <v>#REF!</v>
      </c>
      <c r="S67" s="10" t="e">
        <f>S9=#REF!</f>
        <v>#REF!</v>
      </c>
      <c r="T67" s="10" t="e">
        <f>T9=#REF!</f>
        <v>#REF!</v>
      </c>
      <c r="U67" s="10" t="e">
        <f>U9=#REF!</f>
        <v>#REF!</v>
      </c>
      <c r="V67" s="10" t="e">
        <f>V9=#REF!</f>
        <v>#REF!</v>
      </c>
      <c r="W67" s="10" t="e">
        <f>W9=#REF!</f>
        <v>#REF!</v>
      </c>
      <c r="X67" s="10" t="e">
        <f>X9=#REF!</f>
        <v>#REF!</v>
      </c>
      <c r="Y67" s="10" t="e">
        <f>Y9=#REF!</f>
        <v>#REF!</v>
      </c>
      <c r="Z67" s="10" t="e">
        <f>Z9=#REF!</f>
        <v>#REF!</v>
      </c>
      <c r="AA67" s="10" t="e">
        <f>AA9=#REF!</f>
        <v>#REF!</v>
      </c>
      <c r="AB67" s="10" t="e">
        <f>AB9=#REF!</f>
        <v>#REF!</v>
      </c>
      <c r="AC67" s="33" t="e">
        <f>AC9=#REF!</f>
        <v>#REF!</v>
      </c>
      <c r="AD67" s="33" t="e">
        <f>AD9=#REF!</f>
        <v>#REF!</v>
      </c>
      <c r="AE67" s="10"/>
      <c r="AF67" s="10"/>
      <c r="AG67" s="10"/>
      <c r="AH67" s="10"/>
    </row>
    <row r="68" spans="2:34" ht="16.5" x14ac:dyDescent="0.3">
      <c r="B68" s="10" t="e">
        <f>B10=#REF!</f>
        <v>#REF!</v>
      </c>
      <c r="C68" s="10" t="e">
        <f>C10=#REF!</f>
        <v>#REF!</v>
      </c>
      <c r="D68" s="10" t="e">
        <f>D10=#REF!</f>
        <v>#REF!</v>
      </c>
      <c r="E68" s="10" t="e">
        <f>E10=#REF!</f>
        <v>#REF!</v>
      </c>
      <c r="F68" s="10" t="e">
        <f>F10=#REF!</f>
        <v>#REF!</v>
      </c>
      <c r="G68" s="10" t="e">
        <f>G10=#REF!</f>
        <v>#REF!</v>
      </c>
      <c r="H68" s="10" t="e">
        <f>H10=#REF!</f>
        <v>#REF!</v>
      </c>
      <c r="I68" s="10" t="e">
        <f>I10=#REF!</f>
        <v>#REF!</v>
      </c>
      <c r="J68" s="10" t="e">
        <f>J10=#REF!</f>
        <v>#REF!</v>
      </c>
      <c r="K68" s="10" t="e">
        <f>K10=#REF!</f>
        <v>#REF!</v>
      </c>
      <c r="L68" s="10" t="e">
        <f>L10=#REF!</f>
        <v>#REF!</v>
      </c>
      <c r="M68" s="10" t="e">
        <f>M10=#REF!</f>
        <v>#REF!</v>
      </c>
      <c r="N68" s="10" t="e">
        <f>N10=#REF!</f>
        <v>#REF!</v>
      </c>
      <c r="O68" s="10" t="e">
        <f>O10=#REF!</f>
        <v>#REF!</v>
      </c>
      <c r="P68" s="10" t="e">
        <f>P10=#REF!</f>
        <v>#REF!</v>
      </c>
      <c r="Q68" s="10" t="e">
        <f>Q10=#REF!</f>
        <v>#REF!</v>
      </c>
      <c r="R68" s="10" t="e">
        <f>R10=#REF!</f>
        <v>#REF!</v>
      </c>
      <c r="S68" s="10" t="e">
        <f>S10=#REF!</f>
        <v>#REF!</v>
      </c>
      <c r="T68" s="10" t="e">
        <f>T10=#REF!</f>
        <v>#REF!</v>
      </c>
      <c r="U68" s="10" t="e">
        <f>U10=#REF!</f>
        <v>#REF!</v>
      </c>
      <c r="V68" s="10" t="e">
        <f>V10=#REF!</f>
        <v>#REF!</v>
      </c>
      <c r="W68" s="10" t="e">
        <f>W10=#REF!</f>
        <v>#REF!</v>
      </c>
      <c r="X68" s="10" t="e">
        <f>X10=#REF!</f>
        <v>#REF!</v>
      </c>
      <c r="Y68" s="10" t="e">
        <f>Y10=#REF!</f>
        <v>#REF!</v>
      </c>
      <c r="Z68" s="10" t="e">
        <f>Z10=#REF!</f>
        <v>#REF!</v>
      </c>
      <c r="AA68" s="10" t="e">
        <f>AA10=#REF!</f>
        <v>#REF!</v>
      </c>
      <c r="AB68" s="10" t="e">
        <f>AB10=#REF!</f>
        <v>#REF!</v>
      </c>
      <c r="AC68" s="33" t="e">
        <f>AC10=#REF!</f>
        <v>#REF!</v>
      </c>
      <c r="AD68" s="33" t="e">
        <f>AD10=#REF!</f>
        <v>#REF!</v>
      </c>
      <c r="AE68" s="10"/>
      <c r="AF68" s="10"/>
      <c r="AG68" s="10"/>
      <c r="AH68" s="10"/>
    </row>
    <row r="69" spans="2:34" ht="16.5" x14ac:dyDescent="0.3">
      <c r="B69" s="10" t="e">
        <f>B11=#REF!</f>
        <v>#REF!</v>
      </c>
      <c r="C69" s="10" t="e">
        <f>C11=#REF!</f>
        <v>#REF!</v>
      </c>
      <c r="D69" s="10" t="e">
        <f>D11=#REF!</f>
        <v>#REF!</v>
      </c>
      <c r="E69" s="10" t="e">
        <f>E11=#REF!</f>
        <v>#REF!</v>
      </c>
      <c r="F69" s="10" t="e">
        <f>F11=#REF!</f>
        <v>#REF!</v>
      </c>
      <c r="G69" s="10" t="e">
        <f>G11=#REF!</f>
        <v>#REF!</v>
      </c>
      <c r="H69" s="10" t="e">
        <f>H11=#REF!</f>
        <v>#REF!</v>
      </c>
      <c r="I69" s="10" t="e">
        <f>I11=#REF!</f>
        <v>#REF!</v>
      </c>
      <c r="J69" s="10" t="e">
        <f>J11=#REF!</f>
        <v>#REF!</v>
      </c>
      <c r="K69" s="10" t="e">
        <f>K11=#REF!</f>
        <v>#REF!</v>
      </c>
      <c r="L69" s="10" t="e">
        <f>L11=#REF!</f>
        <v>#REF!</v>
      </c>
      <c r="M69" s="10" t="e">
        <f>M11=#REF!</f>
        <v>#REF!</v>
      </c>
      <c r="N69" s="10" t="e">
        <f>N11=#REF!</f>
        <v>#REF!</v>
      </c>
      <c r="O69" s="10" t="e">
        <f>O11=#REF!</f>
        <v>#REF!</v>
      </c>
      <c r="P69" s="10" t="e">
        <f>P11=#REF!</f>
        <v>#REF!</v>
      </c>
      <c r="Q69" s="10" t="e">
        <f>Q11=#REF!</f>
        <v>#REF!</v>
      </c>
      <c r="R69" s="10" t="e">
        <f>R11=#REF!</f>
        <v>#REF!</v>
      </c>
      <c r="S69" s="10" t="e">
        <f>S11=#REF!</f>
        <v>#REF!</v>
      </c>
      <c r="T69" s="10" t="e">
        <f>T11=#REF!</f>
        <v>#REF!</v>
      </c>
      <c r="U69" s="10" t="e">
        <f>U11=#REF!</f>
        <v>#REF!</v>
      </c>
      <c r="V69" s="10" t="e">
        <f>V11=#REF!</f>
        <v>#REF!</v>
      </c>
      <c r="W69" s="10" t="e">
        <f>W11=#REF!</f>
        <v>#REF!</v>
      </c>
      <c r="X69" s="10" t="e">
        <f>X11=#REF!</f>
        <v>#REF!</v>
      </c>
      <c r="Y69" s="10" t="e">
        <f>Y11=#REF!</f>
        <v>#REF!</v>
      </c>
      <c r="Z69" s="10" t="e">
        <f>Z11=#REF!</f>
        <v>#REF!</v>
      </c>
      <c r="AA69" s="10" t="e">
        <f>AA11=#REF!</f>
        <v>#REF!</v>
      </c>
      <c r="AB69" s="10" t="e">
        <f>AB11=#REF!</f>
        <v>#REF!</v>
      </c>
      <c r="AC69" s="33" t="e">
        <f>AC11=#REF!</f>
        <v>#REF!</v>
      </c>
      <c r="AD69" s="33" t="e">
        <f>AD11=#REF!</f>
        <v>#REF!</v>
      </c>
      <c r="AE69" s="10"/>
      <c r="AF69" s="10"/>
      <c r="AG69" s="10"/>
      <c r="AH69" s="10"/>
    </row>
    <row r="70" spans="2:34" ht="16.5" x14ac:dyDescent="0.3">
      <c r="B70" s="10" t="e">
        <f>B12=#REF!</f>
        <v>#REF!</v>
      </c>
      <c r="C70" s="10" t="e">
        <f>C12=#REF!</f>
        <v>#REF!</v>
      </c>
      <c r="D70" s="10" t="e">
        <f>D12=#REF!</f>
        <v>#REF!</v>
      </c>
      <c r="E70" s="10" t="e">
        <f>E12=#REF!</f>
        <v>#REF!</v>
      </c>
      <c r="F70" s="10" t="e">
        <f>F12=#REF!</f>
        <v>#REF!</v>
      </c>
      <c r="G70" s="10" t="e">
        <f>G12=#REF!</f>
        <v>#REF!</v>
      </c>
      <c r="H70" s="10" t="e">
        <f>H12=#REF!</f>
        <v>#REF!</v>
      </c>
      <c r="I70" s="10" t="e">
        <f>I12=#REF!</f>
        <v>#REF!</v>
      </c>
      <c r="J70" s="10" t="e">
        <f>J12=#REF!</f>
        <v>#REF!</v>
      </c>
      <c r="K70" s="10" t="e">
        <f>K12=#REF!</f>
        <v>#REF!</v>
      </c>
      <c r="L70" s="10" t="e">
        <f>L12=#REF!</f>
        <v>#REF!</v>
      </c>
      <c r="M70" s="10" t="e">
        <f>M12=#REF!</f>
        <v>#REF!</v>
      </c>
      <c r="N70" s="10" t="e">
        <f>N12=#REF!</f>
        <v>#REF!</v>
      </c>
      <c r="O70" s="10" t="e">
        <f>O12=#REF!</f>
        <v>#REF!</v>
      </c>
      <c r="P70" s="10" t="e">
        <f>P12=#REF!</f>
        <v>#REF!</v>
      </c>
      <c r="Q70" s="10" t="e">
        <f>Q12=#REF!</f>
        <v>#REF!</v>
      </c>
      <c r="R70" s="10" t="e">
        <f>R12=#REF!</f>
        <v>#REF!</v>
      </c>
      <c r="S70" s="10" t="e">
        <f>S12=#REF!</f>
        <v>#REF!</v>
      </c>
      <c r="T70" s="10" t="e">
        <f>T12=#REF!</f>
        <v>#REF!</v>
      </c>
      <c r="U70" s="10" t="e">
        <f>U12=#REF!</f>
        <v>#REF!</v>
      </c>
      <c r="V70" s="10" t="e">
        <f>V12=#REF!</f>
        <v>#REF!</v>
      </c>
      <c r="W70" s="10" t="e">
        <f>W12=#REF!</f>
        <v>#REF!</v>
      </c>
      <c r="X70" s="10" t="e">
        <f>X12=#REF!</f>
        <v>#REF!</v>
      </c>
      <c r="Y70" s="10" t="e">
        <f>Y12=#REF!</f>
        <v>#REF!</v>
      </c>
      <c r="Z70" s="10" t="e">
        <f>Z12=#REF!</f>
        <v>#REF!</v>
      </c>
      <c r="AA70" s="10" t="e">
        <f>AA12=#REF!</f>
        <v>#REF!</v>
      </c>
      <c r="AB70" s="10" t="e">
        <f>AB12=#REF!</f>
        <v>#REF!</v>
      </c>
      <c r="AC70" s="33" t="e">
        <f>AC12=#REF!</f>
        <v>#REF!</v>
      </c>
      <c r="AD70" s="33" t="e">
        <f>AD12=#REF!</f>
        <v>#REF!</v>
      </c>
      <c r="AE70" s="10"/>
      <c r="AF70" s="10"/>
      <c r="AG70" s="10"/>
      <c r="AH70" s="10"/>
    </row>
    <row r="71" spans="2:34" ht="16.5" x14ac:dyDescent="0.3">
      <c r="B71" s="10" t="e">
        <f>B13=#REF!</f>
        <v>#REF!</v>
      </c>
      <c r="C71" s="10" t="e">
        <f>C13=#REF!</f>
        <v>#REF!</v>
      </c>
      <c r="D71" s="10" t="e">
        <f>D13=#REF!</f>
        <v>#REF!</v>
      </c>
      <c r="E71" s="10" t="e">
        <f>E13=#REF!</f>
        <v>#REF!</v>
      </c>
      <c r="F71" s="10" t="e">
        <f>F13=#REF!</f>
        <v>#REF!</v>
      </c>
      <c r="G71" s="10" t="e">
        <f>G13=#REF!</f>
        <v>#REF!</v>
      </c>
      <c r="H71" s="10" t="e">
        <f>H13=#REF!</f>
        <v>#REF!</v>
      </c>
      <c r="I71" s="10" t="e">
        <f>I13=#REF!</f>
        <v>#REF!</v>
      </c>
      <c r="J71" s="10" t="e">
        <f>J13=#REF!</f>
        <v>#REF!</v>
      </c>
      <c r="K71" s="10" t="e">
        <f>K13=#REF!</f>
        <v>#REF!</v>
      </c>
      <c r="L71" s="10" t="e">
        <f>L13=#REF!</f>
        <v>#REF!</v>
      </c>
      <c r="M71" s="10" t="e">
        <f>M13=#REF!</f>
        <v>#REF!</v>
      </c>
      <c r="N71" s="10" t="e">
        <f>N13=#REF!</f>
        <v>#REF!</v>
      </c>
      <c r="O71" s="10" t="e">
        <f>O13=#REF!</f>
        <v>#REF!</v>
      </c>
      <c r="P71" s="10" t="e">
        <f>P13=#REF!</f>
        <v>#REF!</v>
      </c>
      <c r="Q71" s="10" t="e">
        <f>Q13=#REF!</f>
        <v>#REF!</v>
      </c>
      <c r="R71" s="10" t="e">
        <f>R13=#REF!</f>
        <v>#REF!</v>
      </c>
      <c r="S71" s="10" t="e">
        <f>S13=#REF!</f>
        <v>#REF!</v>
      </c>
      <c r="T71" s="10" t="e">
        <f>T13=#REF!</f>
        <v>#REF!</v>
      </c>
      <c r="U71" s="10" t="e">
        <f>U13=#REF!</f>
        <v>#REF!</v>
      </c>
      <c r="V71" s="10" t="e">
        <f>V13=#REF!</f>
        <v>#REF!</v>
      </c>
      <c r="W71" s="10" t="e">
        <f>W13=#REF!</f>
        <v>#REF!</v>
      </c>
      <c r="X71" s="10" t="e">
        <f>X13=#REF!</f>
        <v>#REF!</v>
      </c>
      <c r="Y71" s="10" t="e">
        <f>Y13=#REF!</f>
        <v>#REF!</v>
      </c>
      <c r="Z71" s="10" t="e">
        <f>Z13=#REF!</f>
        <v>#REF!</v>
      </c>
      <c r="AA71" s="10" t="e">
        <f>AA13=#REF!</f>
        <v>#REF!</v>
      </c>
      <c r="AB71" s="10" t="e">
        <f>AB13=#REF!</f>
        <v>#REF!</v>
      </c>
      <c r="AC71" s="33" t="e">
        <f>AC13=#REF!</f>
        <v>#REF!</v>
      </c>
      <c r="AD71" s="33" t="e">
        <f>AD13=#REF!</f>
        <v>#REF!</v>
      </c>
      <c r="AE71" s="10"/>
      <c r="AF71" s="10"/>
      <c r="AG71" s="10"/>
      <c r="AH71" s="10"/>
    </row>
    <row r="72" spans="2:34" ht="16.5" x14ac:dyDescent="0.3">
      <c r="B72" s="10" t="e">
        <f>B14=#REF!</f>
        <v>#REF!</v>
      </c>
      <c r="C72" s="10" t="e">
        <f>C14=#REF!</f>
        <v>#REF!</v>
      </c>
      <c r="D72" s="10" t="e">
        <f>D14=#REF!</f>
        <v>#REF!</v>
      </c>
      <c r="E72" s="10" t="e">
        <f>E14=#REF!</f>
        <v>#REF!</v>
      </c>
      <c r="F72" s="10" t="e">
        <f>F14=#REF!</f>
        <v>#REF!</v>
      </c>
      <c r="G72" s="10" t="e">
        <f>G14=#REF!</f>
        <v>#REF!</v>
      </c>
      <c r="H72" s="10" t="e">
        <f>H14=#REF!</f>
        <v>#REF!</v>
      </c>
      <c r="I72" s="10" t="e">
        <f>I14=#REF!</f>
        <v>#REF!</v>
      </c>
      <c r="J72" s="10" t="e">
        <f>J14=#REF!</f>
        <v>#REF!</v>
      </c>
      <c r="K72" s="10" t="e">
        <f>K14=#REF!</f>
        <v>#REF!</v>
      </c>
      <c r="L72" s="10" t="e">
        <f>L14=#REF!</f>
        <v>#REF!</v>
      </c>
      <c r="M72" s="10" t="e">
        <f>M14=#REF!</f>
        <v>#REF!</v>
      </c>
      <c r="N72" s="10" t="e">
        <f>N14=#REF!</f>
        <v>#REF!</v>
      </c>
      <c r="O72" s="10" t="e">
        <f>O14=#REF!</f>
        <v>#REF!</v>
      </c>
      <c r="P72" s="10" t="e">
        <f>P14=#REF!</f>
        <v>#REF!</v>
      </c>
      <c r="Q72" s="10" t="e">
        <f>Q14=#REF!</f>
        <v>#REF!</v>
      </c>
      <c r="R72" s="10" t="e">
        <f>R14=#REF!</f>
        <v>#REF!</v>
      </c>
      <c r="S72" s="10" t="e">
        <f>S14=#REF!</f>
        <v>#REF!</v>
      </c>
      <c r="T72" s="10" t="e">
        <f>T14=#REF!</f>
        <v>#REF!</v>
      </c>
      <c r="U72" s="10" t="e">
        <f>U14=#REF!</f>
        <v>#REF!</v>
      </c>
      <c r="V72" s="10" t="e">
        <f>V14=#REF!</f>
        <v>#REF!</v>
      </c>
      <c r="W72" s="10" t="e">
        <f>W14=#REF!</f>
        <v>#REF!</v>
      </c>
      <c r="X72" s="10" t="e">
        <f>X14=#REF!</f>
        <v>#REF!</v>
      </c>
      <c r="Y72" s="10" t="e">
        <f>Y14=#REF!</f>
        <v>#REF!</v>
      </c>
      <c r="Z72" s="10" t="e">
        <f>Z14=#REF!</f>
        <v>#REF!</v>
      </c>
      <c r="AA72" s="10" t="e">
        <f>AA14=#REF!</f>
        <v>#REF!</v>
      </c>
      <c r="AB72" s="10" t="e">
        <f>AB14=#REF!</f>
        <v>#REF!</v>
      </c>
      <c r="AC72" s="33" t="e">
        <f>AC14=#REF!</f>
        <v>#REF!</v>
      </c>
      <c r="AD72" s="33" t="e">
        <f>AD14=#REF!</f>
        <v>#REF!</v>
      </c>
      <c r="AE72" s="10"/>
      <c r="AF72" s="10"/>
      <c r="AG72" s="10"/>
      <c r="AH72" s="10"/>
    </row>
    <row r="73" spans="2:34" ht="16.5" x14ac:dyDescent="0.3">
      <c r="B73" s="10" t="e">
        <f>B15=#REF!</f>
        <v>#REF!</v>
      </c>
      <c r="C73" s="10" t="e">
        <f>C15=#REF!</f>
        <v>#REF!</v>
      </c>
      <c r="D73" s="10" t="e">
        <f>D15=#REF!</f>
        <v>#REF!</v>
      </c>
      <c r="E73" s="10" t="e">
        <f>E15=#REF!</f>
        <v>#REF!</v>
      </c>
      <c r="F73" s="10" t="e">
        <f>F15=#REF!</f>
        <v>#REF!</v>
      </c>
      <c r="G73" s="10" t="e">
        <f>G15=#REF!</f>
        <v>#REF!</v>
      </c>
      <c r="H73" s="10" t="e">
        <f>H15=#REF!</f>
        <v>#REF!</v>
      </c>
      <c r="I73" s="10" t="e">
        <f>I15=#REF!</f>
        <v>#REF!</v>
      </c>
      <c r="J73" s="10" t="e">
        <f>J15=#REF!</f>
        <v>#REF!</v>
      </c>
      <c r="K73" s="10" t="e">
        <f>K15=#REF!</f>
        <v>#REF!</v>
      </c>
      <c r="L73" s="10" t="e">
        <f>L15=#REF!</f>
        <v>#REF!</v>
      </c>
      <c r="M73" s="10" t="e">
        <f>M15=#REF!</f>
        <v>#REF!</v>
      </c>
      <c r="N73" s="10" t="e">
        <f>N15=#REF!</f>
        <v>#REF!</v>
      </c>
      <c r="O73" s="10" t="e">
        <f>O15=#REF!</f>
        <v>#REF!</v>
      </c>
      <c r="P73" s="10" t="e">
        <f>P15=#REF!</f>
        <v>#REF!</v>
      </c>
      <c r="Q73" s="10" t="e">
        <f>Q15=#REF!</f>
        <v>#REF!</v>
      </c>
      <c r="R73" s="10" t="e">
        <f>R15=#REF!</f>
        <v>#REF!</v>
      </c>
      <c r="S73" s="10" t="e">
        <f>S15=#REF!</f>
        <v>#REF!</v>
      </c>
      <c r="T73" s="10" t="e">
        <f>T15=#REF!</f>
        <v>#REF!</v>
      </c>
      <c r="U73" s="10" t="e">
        <f>U15=#REF!</f>
        <v>#REF!</v>
      </c>
      <c r="V73" s="10" t="e">
        <f>V15=#REF!</f>
        <v>#REF!</v>
      </c>
      <c r="W73" s="10" t="e">
        <f>W15=#REF!</f>
        <v>#REF!</v>
      </c>
      <c r="X73" s="10" t="e">
        <f>X15=#REF!</f>
        <v>#REF!</v>
      </c>
      <c r="Y73" s="10" t="e">
        <f>Y15=#REF!</f>
        <v>#REF!</v>
      </c>
      <c r="Z73" s="10" t="e">
        <f>Z15=#REF!</f>
        <v>#REF!</v>
      </c>
      <c r="AA73" s="10" t="e">
        <f>AA15=#REF!</f>
        <v>#REF!</v>
      </c>
      <c r="AB73" s="10" t="e">
        <f>AB15=#REF!</f>
        <v>#REF!</v>
      </c>
      <c r="AC73" s="33" t="e">
        <f>AC15=#REF!</f>
        <v>#REF!</v>
      </c>
      <c r="AD73" s="33" t="e">
        <f>AD15=#REF!</f>
        <v>#REF!</v>
      </c>
      <c r="AE73" s="10"/>
      <c r="AF73" s="10"/>
      <c r="AG73" s="10"/>
      <c r="AH73" s="10"/>
    </row>
    <row r="74" spans="2:34" ht="16.5" x14ac:dyDescent="0.3">
      <c r="B74" s="10" t="e">
        <f>B16=#REF!</f>
        <v>#REF!</v>
      </c>
      <c r="C74" s="10" t="e">
        <f>C16=#REF!</f>
        <v>#REF!</v>
      </c>
      <c r="D74" s="10" t="e">
        <f>D16=#REF!</f>
        <v>#REF!</v>
      </c>
      <c r="E74" s="10" t="e">
        <f>E16=#REF!</f>
        <v>#REF!</v>
      </c>
      <c r="F74" s="10" t="e">
        <f>F16=#REF!</f>
        <v>#REF!</v>
      </c>
      <c r="G74" s="10" t="e">
        <f>G16=#REF!</f>
        <v>#REF!</v>
      </c>
      <c r="H74" s="10" t="e">
        <f>H16=#REF!</f>
        <v>#REF!</v>
      </c>
      <c r="I74" s="10" t="e">
        <f>I16=#REF!</f>
        <v>#REF!</v>
      </c>
      <c r="J74" s="10" t="e">
        <f>J16=#REF!</f>
        <v>#REF!</v>
      </c>
      <c r="K74" s="10" t="e">
        <f>K16=#REF!</f>
        <v>#REF!</v>
      </c>
      <c r="L74" s="10" t="e">
        <f>L16=#REF!</f>
        <v>#REF!</v>
      </c>
      <c r="M74" s="10" t="e">
        <f>M16=#REF!</f>
        <v>#REF!</v>
      </c>
      <c r="N74" s="10" t="e">
        <f>N16=#REF!</f>
        <v>#REF!</v>
      </c>
      <c r="O74" s="10" t="e">
        <f>O16=#REF!</f>
        <v>#REF!</v>
      </c>
      <c r="P74" s="10" t="e">
        <f>P16=#REF!</f>
        <v>#REF!</v>
      </c>
      <c r="Q74" s="10" t="e">
        <f>Q16=#REF!</f>
        <v>#REF!</v>
      </c>
      <c r="R74" s="10" t="e">
        <f>R16=#REF!</f>
        <v>#REF!</v>
      </c>
      <c r="S74" s="10" t="e">
        <f>S16=#REF!</f>
        <v>#REF!</v>
      </c>
      <c r="T74" s="10" t="e">
        <f>T16=#REF!</f>
        <v>#REF!</v>
      </c>
      <c r="U74" s="10" t="e">
        <f>U16=#REF!</f>
        <v>#REF!</v>
      </c>
      <c r="V74" s="10" t="e">
        <f>V16=#REF!</f>
        <v>#REF!</v>
      </c>
      <c r="W74" s="10" t="e">
        <f>W16=#REF!</f>
        <v>#REF!</v>
      </c>
      <c r="X74" s="10" t="e">
        <f>X16=#REF!</f>
        <v>#REF!</v>
      </c>
      <c r="Y74" s="10" t="e">
        <f>Y16=#REF!</f>
        <v>#REF!</v>
      </c>
      <c r="Z74" s="10" t="e">
        <f>Z16=#REF!</f>
        <v>#REF!</v>
      </c>
      <c r="AA74" s="10" t="e">
        <f>AA16=#REF!</f>
        <v>#REF!</v>
      </c>
      <c r="AB74" s="10" t="e">
        <f>AB16=#REF!</f>
        <v>#REF!</v>
      </c>
      <c r="AC74" s="33" t="e">
        <f>AC16=#REF!</f>
        <v>#REF!</v>
      </c>
      <c r="AD74" s="33" t="e">
        <f>AD16=#REF!</f>
        <v>#REF!</v>
      </c>
      <c r="AE74" s="10"/>
      <c r="AF74" s="10"/>
      <c r="AG74" s="10"/>
      <c r="AH74" s="10"/>
    </row>
    <row r="75" spans="2:34" ht="16.5" x14ac:dyDescent="0.3">
      <c r="B75" s="10" t="e">
        <f>B17=#REF!</f>
        <v>#REF!</v>
      </c>
      <c r="C75" s="10" t="e">
        <f>C17=#REF!</f>
        <v>#REF!</v>
      </c>
      <c r="D75" s="10" t="e">
        <f>D17=#REF!</f>
        <v>#REF!</v>
      </c>
      <c r="E75" s="10" t="e">
        <f>E17=#REF!</f>
        <v>#REF!</v>
      </c>
      <c r="F75" s="10" t="e">
        <f>F17=#REF!</f>
        <v>#REF!</v>
      </c>
      <c r="G75" s="10" t="e">
        <f>G17=#REF!</f>
        <v>#REF!</v>
      </c>
      <c r="H75" s="10" t="e">
        <f>H17=#REF!</f>
        <v>#REF!</v>
      </c>
      <c r="I75" s="10" t="e">
        <f>I17=#REF!</f>
        <v>#REF!</v>
      </c>
      <c r="J75" s="10" t="e">
        <f>J17=#REF!</f>
        <v>#REF!</v>
      </c>
      <c r="K75" s="10" t="e">
        <f>K17=#REF!</f>
        <v>#REF!</v>
      </c>
      <c r="L75" s="10" t="e">
        <f>L17=#REF!</f>
        <v>#REF!</v>
      </c>
      <c r="M75" s="10" t="e">
        <f>M17=#REF!</f>
        <v>#REF!</v>
      </c>
      <c r="N75" s="10" t="e">
        <f>N17=#REF!</f>
        <v>#REF!</v>
      </c>
      <c r="O75" s="10" t="e">
        <f>O17=#REF!</f>
        <v>#REF!</v>
      </c>
      <c r="P75" s="10" t="e">
        <f>P17=#REF!</f>
        <v>#REF!</v>
      </c>
      <c r="Q75" s="10" t="e">
        <f>Q17=#REF!</f>
        <v>#REF!</v>
      </c>
      <c r="R75" s="10" t="e">
        <f>R17=#REF!</f>
        <v>#REF!</v>
      </c>
      <c r="S75" s="10" t="e">
        <f>S17=#REF!</f>
        <v>#REF!</v>
      </c>
      <c r="T75" s="10" t="e">
        <f>T17=#REF!</f>
        <v>#REF!</v>
      </c>
      <c r="U75" s="10" t="e">
        <f>U17=#REF!</f>
        <v>#REF!</v>
      </c>
      <c r="V75" s="10" t="e">
        <f>V17=#REF!</f>
        <v>#REF!</v>
      </c>
      <c r="W75" s="10" t="e">
        <f>W17=#REF!</f>
        <v>#REF!</v>
      </c>
      <c r="X75" s="10" t="e">
        <f>X17=#REF!</f>
        <v>#REF!</v>
      </c>
      <c r="Y75" s="10" t="e">
        <f>Y17=#REF!</f>
        <v>#REF!</v>
      </c>
      <c r="Z75" s="10" t="e">
        <f>Z17=#REF!</f>
        <v>#REF!</v>
      </c>
      <c r="AA75" s="10" t="e">
        <f>AA17=#REF!</f>
        <v>#REF!</v>
      </c>
      <c r="AB75" s="10" t="e">
        <f>AB17=#REF!</f>
        <v>#REF!</v>
      </c>
      <c r="AC75" s="33" t="e">
        <f>AC17=#REF!</f>
        <v>#REF!</v>
      </c>
      <c r="AD75" s="33" t="e">
        <f>AD17=#REF!</f>
        <v>#REF!</v>
      </c>
      <c r="AE75" s="10"/>
      <c r="AF75" s="10"/>
      <c r="AG75" s="10"/>
      <c r="AH75" s="10"/>
    </row>
    <row r="76" spans="2:34" ht="16.5" x14ac:dyDescent="0.3">
      <c r="B76" s="10" t="e">
        <f>B18=#REF!</f>
        <v>#REF!</v>
      </c>
      <c r="C76" s="10" t="e">
        <f>C18=#REF!</f>
        <v>#REF!</v>
      </c>
      <c r="D76" s="10" t="e">
        <f>D18=#REF!</f>
        <v>#REF!</v>
      </c>
      <c r="E76" s="10" t="e">
        <f>E18=#REF!</f>
        <v>#REF!</v>
      </c>
      <c r="F76" s="10" t="e">
        <f>F18=#REF!</f>
        <v>#REF!</v>
      </c>
      <c r="G76" s="10" t="e">
        <f>G18=#REF!</f>
        <v>#REF!</v>
      </c>
      <c r="H76" s="10" t="e">
        <f>H18=#REF!</f>
        <v>#REF!</v>
      </c>
      <c r="I76" s="10" t="e">
        <f>I18=#REF!</f>
        <v>#REF!</v>
      </c>
      <c r="J76" s="10" t="e">
        <f>J18=#REF!</f>
        <v>#REF!</v>
      </c>
      <c r="K76" s="10" t="e">
        <f>K18=#REF!</f>
        <v>#REF!</v>
      </c>
      <c r="L76" s="10" t="e">
        <f>L18=#REF!</f>
        <v>#REF!</v>
      </c>
      <c r="M76" s="10" t="e">
        <f>M18=#REF!</f>
        <v>#REF!</v>
      </c>
      <c r="N76" s="10" t="e">
        <f>N18=#REF!</f>
        <v>#REF!</v>
      </c>
      <c r="O76" s="10" t="e">
        <f>O18=#REF!</f>
        <v>#REF!</v>
      </c>
      <c r="P76" s="10" t="e">
        <f>P18=#REF!</f>
        <v>#REF!</v>
      </c>
      <c r="Q76" s="10" t="e">
        <f>Q18=#REF!</f>
        <v>#REF!</v>
      </c>
      <c r="R76" s="10" t="e">
        <f>R18=#REF!</f>
        <v>#REF!</v>
      </c>
      <c r="S76" s="10" t="e">
        <f>S18=#REF!</f>
        <v>#REF!</v>
      </c>
      <c r="T76" s="10" t="e">
        <f>T18=#REF!</f>
        <v>#REF!</v>
      </c>
      <c r="U76" s="10" t="e">
        <f>U18=#REF!</f>
        <v>#REF!</v>
      </c>
      <c r="V76" s="10" t="e">
        <f>V18=#REF!</f>
        <v>#REF!</v>
      </c>
      <c r="W76" s="10" t="e">
        <f>W18=#REF!</f>
        <v>#REF!</v>
      </c>
      <c r="X76" s="10" t="e">
        <f>X18=#REF!</f>
        <v>#REF!</v>
      </c>
      <c r="Y76" s="10" t="e">
        <f>Y18=#REF!</f>
        <v>#REF!</v>
      </c>
      <c r="Z76" s="10" t="e">
        <f>Z18=#REF!</f>
        <v>#REF!</v>
      </c>
      <c r="AA76" s="10" t="e">
        <f>AA18=#REF!</f>
        <v>#REF!</v>
      </c>
      <c r="AB76" s="10" t="e">
        <f>AB18=#REF!</f>
        <v>#REF!</v>
      </c>
      <c r="AC76" s="33" t="e">
        <f>AC18=#REF!</f>
        <v>#REF!</v>
      </c>
      <c r="AD76" s="33" t="e">
        <f>AD18=#REF!</f>
        <v>#REF!</v>
      </c>
      <c r="AE76" s="10"/>
      <c r="AF76" s="10"/>
      <c r="AG76" s="10"/>
      <c r="AH76" s="10"/>
    </row>
    <row r="77" spans="2:34" ht="16.5" x14ac:dyDescent="0.3">
      <c r="B77" s="10" t="e">
        <f>B19=#REF!</f>
        <v>#REF!</v>
      </c>
      <c r="C77" s="10" t="e">
        <f>C19=#REF!</f>
        <v>#REF!</v>
      </c>
      <c r="D77" s="10" t="e">
        <f>D19=#REF!</f>
        <v>#REF!</v>
      </c>
      <c r="E77" s="10" t="e">
        <f>E19=#REF!</f>
        <v>#REF!</v>
      </c>
      <c r="F77" s="10" t="e">
        <f>F19=#REF!</f>
        <v>#REF!</v>
      </c>
      <c r="G77" s="10" t="e">
        <f>G19=#REF!</f>
        <v>#REF!</v>
      </c>
      <c r="H77" s="10" t="e">
        <f>H19=#REF!</f>
        <v>#REF!</v>
      </c>
      <c r="I77" s="10" t="e">
        <f>I19=#REF!</f>
        <v>#REF!</v>
      </c>
      <c r="J77" s="10" t="e">
        <f>J19=#REF!</f>
        <v>#REF!</v>
      </c>
      <c r="K77" s="10" t="e">
        <f>K19=#REF!</f>
        <v>#REF!</v>
      </c>
      <c r="L77" s="10" t="e">
        <f>L19=#REF!</f>
        <v>#REF!</v>
      </c>
      <c r="M77" s="10" t="e">
        <f>M19=#REF!</f>
        <v>#REF!</v>
      </c>
      <c r="N77" s="10" t="e">
        <f>N19=#REF!</f>
        <v>#REF!</v>
      </c>
      <c r="O77" s="10" t="e">
        <f>O19=#REF!</f>
        <v>#REF!</v>
      </c>
      <c r="P77" s="10" t="e">
        <f>P19=#REF!</f>
        <v>#REF!</v>
      </c>
      <c r="Q77" s="10" t="e">
        <f>Q19=#REF!</f>
        <v>#REF!</v>
      </c>
      <c r="R77" s="10" t="e">
        <f>R19=#REF!</f>
        <v>#REF!</v>
      </c>
      <c r="S77" s="10" t="e">
        <f>S19=#REF!</f>
        <v>#REF!</v>
      </c>
      <c r="T77" s="10" t="e">
        <f>T19=#REF!</f>
        <v>#REF!</v>
      </c>
      <c r="U77" s="10" t="e">
        <f>U19=#REF!</f>
        <v>#REF!</v>
      </c>
      <c r="V77" s="10" t="e">
        <f>V19=#REF!</f>
        <v>#REF!</v>
      </c>
      <c r="W77" s="10" t="e">
        <f>W19=#REF!</f>
        <v>#REF!</v>
      </c>
      <c r="X77" s="10" t="e">
        <f>X19=#REF!</f>
        <v>#REF!</v>
      </c>
      <c r="Y77" s="10" t="e">
        <f>Y19=#REF!</f>
        <v>#REF!</v>
      </c>
      <c r="Z77" s="10" t="e">
        <f>Z19=#REF!</f>
        <v>#REF!</v>
      </c>
      <c r="AA77" s="10" t="e">
        <f>AA19=#REF!</f>
        <v>#REF!</v>
      </c>
      <c r="AB77" s="10" t="e">
        <f>AB19=#REF!</f>
        <v>#REF!</v>
      </c>
      <c r="AC77" s="33" t="e">
        <f>AC19=#REF!</f>
        <v>#REF!</v>
      </c>
      <c r="AD77" s="33" t="e">
        <f>AD19=#REF!</f>
        <v>#REF!</v>
      </c>
      <c r="AE77" s="10"/>
      <c r="AF77" s="10"/>
      <c r="AG77" s="10"/>
      <c r="AH77" s="10"/>
    </row>
    <row r="78" spans="2:34" ht="16.5" x14ac:dyDescent="0.3">
      <c r="B78" s="10" t="e">
        <f>B20=#REF!</f>
        <v>#REF!</v>
      </c>
      <c r="C78" s="10" t="e">
        <f>C20=#REF!</f>
        <v>#REF!</v>
      </c>
      <c r="D78" s="10" t="e">
        <f>D20=#REF!</f>
        <v>#REF!</v>
      </c>
      <c r="E78" s="10" t="e">
        <f>E20=#REF!</f>
        <v>#REF!</v>
      </c>
      <c r="F78" s="10" t="e">
        <f>F20=#REF!</f>
        <v>#REF!</v>
      </c>
      <c r="G78" s="10" t="e">
        <f>G20=#REF!</f>
        <v>#REF!</v>
      </c>
      <c r="H78" s="10" t="e">
        <f>H20=#REF!</f>
        <v>#REF!</v>
      </c>
      <c r="I78" s="10" t="e">
        <f>I20=#REF!</f>
        <v>#REF!</v>
      </c>
      <c r="J78" s="10" t="e">
        <f>J20=#REF!</f>
        <v>#REF!</v>
      </c>
      <c r="K78" s="10" t="e">
        <f>K20=#REF!</f>
        <v>#REF!</v>
      </c>
      <c r="L78" s="10" t="e">
        <f>L20=#REF!</f>
        <v>#REF!</v>
      </c>
      <c r="M78" s="10" t="e">
        <f>M20=#REF!</f>
        <v>#REF!</v>
      </c>
      <c r="N78" s="10" t="e">
        <f>N20=#REF!</f>
        <v>#REF!</v>
      </c>
      <c r="O78" s="10" t="e">
        <f>O20=#REF!</f>
        <v>#REF!</v>
      </c>
      <c r="P78" s="10" t="e">
        <f>P20=#REF!</f>
        <v>#REF!</v>
      </c>
      <c r="Q78" s="10" t="e">
        <f>Q20=#REF!</f>
        <v>#REF!</v>
      </c>
      <c r="R78" s="10" t="e">
        <f>R20=#REF!</f>
        <v>#REF!</v>
      </c>
      <c r="S78" s="10" t="e">
        <f>S20=#REF!</f>
        <v>#REF!</v>
      </c>
      <c r="T78" s="10" t="e">
        <f>T20=#REF!</f>
        <v>#REF!</v>
      </c>
      <c r="U78" s="10" t="e">
        <f>U20=#REF!</f>
        <v>#REF!</v>
      </c>
      <c r="V78" s="10" t="e">
        <f>V20=#REF!</f>
        <v>#REF!</v>
      </c>
      <c r="W78" s="10" t="e">
        <f>W20=#REF!</f>
        <v>#REF!</v>
      </c>
      <c r="X78" s="10" t="e">
        <f>X20=#REF!</f>
        <v>#REF!</v>
      </c>
      <c r="Y78" s="10" t="e">
        <f>Y20=#REF!</f>
        <v>#REF!</v>
      </c>
      <c r="Z78" s="10" t="e">
        <f>Z20=#REF!</f>
        <v>#REF!</v>
      </c>
      <c r="AA78" s="10" t="e">
        <f>AA20=#REF!</f>
        <v>#REF!</v>
      </c>
      <c r="AB78" s="10" t="e">
        <f>AB20=#REF!</f>
        <v>#REF!</v>
      </c>
      <c r="AC78" s="33" t="e">
        <f>AC20=#REF!</f>
        <v>#REF!</v>
      </c>
      <c r="AD78" s="33" t="e">
        <f>AD20=#REF!</f>
        <v>#REF!</v>
      </c>
      <c r="AE78" s="10"/>
      <c r="AF78" s="10"/>
      <c r="AG78" s="10"/>
      <c r="AH78" s="10"/>
    </row>
    <row r="79" spans="2:34" ht="16.5" x14ac:dyDescent="0.3">
      <c r="B79" s="10" t="e">
        <f>B21=#REF!</f>
        <v>#REF!</v>
      </c>
      <c r="C79" s="10" t="e">
        <f>C21=#REF!</f>
        <v>#REF!</v>
      </c>
      <c r="D79" s="10" t="e">
        <f>D21=#REF!</f>
        <v>#REF!</v>
      </c>
      <c r="E79" s="10" t="e">
        <f>E21=#REF!</f>
        <v>#REF!</v>
      </c>
      <c r="F79" s="10" t="e">
        <f>F21=#REF!</f>
        <v>#REF!</v>
      </c>
      <c r="G79" s="10" t="e">
        <f>G21=#REF!</f>
        <v>#REF!</v>
      </c>
      <c r="H79" s="10" t="e">
        <f>H21=#REF!</f>
        <v>#REF!</v>
      </c>
      <c r="I79" s="10" t="e">
        <f>I21=#REF!</f>
        <v>#REF!</v>
      </c>
      <c r="J79" s="10" t="e">
        <f>J21=#REF!</f>
        <v>#REF!</v>
      </c>
      <c r="K79" s="10" t="e">
        <f>K21=#REF!</f>
        <v>#REF!</v>
      </c>
      <c r="L79" s="10" t="e">
        <f>L21=#REF!</f>
        <v>#REF!</v>
      </c>
      <c r="M79" s="10" t="e">
        <f>M21=#REF!</f>
        <v>#REF!</v>
      </c>
      <c r="N79" s="10" t="e">
        <f>N21=#REF!</f>
        <v>#REF!</v>
      </c>
      <c r="O79" s="10" t="e">
        <f>O21=#REF!</f>
        <v>#REF!</v>
      </c>
      <c r="P79" s="10" t="e">
        <f>P21=#REF!</f>
        <v>#REF!</v>
      </c>
      <c r="Q79" s="10" t="e">
        <f>Q21=#REF!</f>
        <v>#REF!</v>
      </c>
      <c r="R79" s="10" t="e">
        <f>R21=#REF!</f>
        <v>#REF!</v>
      </c>
      <c r="S79" s="10" t="e">
        <f>S21=#REF!</f>
        <v>#REF!</v>
      </c>
      <c r="T79" s="10" t="e">
        <f>T21=#REF!</f>
        <v>#REF!</v>
      </c>
      <c r="U79" s="10" t="e">
        <f>U21=#REF!</f>
        <v>#REF!</v>
      </c>
      <c r="V79" s="10" t="e">
        <f>V21=#REF!</f>
        <v>#REF!</v>
      </c>
      <c r="W79" s="10" t="e">
        <f>W21=#REF!</f>
        <v>#REF!</v>
      </c>
      <c r="X79" s="10" t="e">
        <f>X21=#REF!</f>
        <v>#REF!</v>
      </c>
      <c r="Y79" s="10" t="e">
        <f>Y21=#REF!</f>
        <v>#REF!</v>
      </c>
      <c r="Z79" s="10" t="e">
        <f>Z21=#REF!</f>
        <v>#REF!</v>
      </c>
      <c r="AA79" s="10" t="e">
        <f>AA21=#REF!</f>
        <v>#REF!</v>
      </c>
      <c r="AB79" s="10" t="e">
        <f>AB21=#REF!</f>
        <v>#REF!</v>
      </c>
      <c r="AC79" s="33" t="e">
        <f>AC21=#REF!</f>
        <v>#REF!</v>
      </c>
      <c r="AD79" s="33" t="e">
        <f>AD21=#REF!</f>
        <v>#REF!</v>
      </c>
      <c r="AE79" s="10"/>
      <c r="AF79" s="10"/>
      <c r="AG79" s="10"/>
      <c r="AH79" s="10"/>
    </row>
    <row r="80" spans="2:34" ht="16.5" x14ac:dyDescent="0.3">
      <c r="B80" s="10" t="e">
        <f>B22=#REF!</f>
        <v>#REF!</v>
      </c>
      <c r="C80" s="10" t="e">
        <f>C22=#REF!</f>
        <v>#REF!</v>
      </c>
      <c r="D80" s="10" t="e">
        <f>D22=#REF!</f>
        <v>#REF!</v>
      </c>
      <c r="E80" s="10" t="e">
        <f>E22=#REF!</f>
        <v>#REF!</v>
      </c>
      <c r="F80" s="10" t="e">
        <f>F22=#REF!</f>
        <v>#REF!</v>
      </c>
      <c r="G80" s="10" t="e">
        <f>G22=#REF!</f>
        <v>#REF!</v>
      </c>
      <c r="H80" s="10" t="e">
        <f>H22=#REF!</f>
        <v>#REF!</v>
      </c>
      <c r="I80" s="10" t="e">
        <f>I22=#REF!</f>
        <v>#REF!</v>
      </c>
      <c r="J80" s="10" t="e">
        <f>J22=#REF!</f>
        <v>#REF!</v>
      </c>
      <c r="K80" s="10" t="e">
        <f>K22=#REF!</f>
        <v>#REF!</v>
      </c>
      <c r="L80" s="10" t="e">
        <f>L22=#REF!</f>
        <v>#REF!</v>
      </c>
      <c r="M80" s="10" t="e">
        <f>M22=#REF!</f>
        <v>#REF!</v>
      </c>
      <c r="N80" s="10" t="e">
        <f>N22=#REF!</f>
        <v>#REF!</v>
      </c>
      <c r="O80" s="10" t="e">
        <f>O22=#REF!</f>
        <v>#REF!</v>
      </c>
      <c r="P80" s="10" t="e">
        <f>P22=#REF!</f>
        <v>#REF!</v>
      </c>
      <c r="Q80" s="10" t="e">
        <f>Q22=#REF!</f>
        <v>#REF!</v>
      </c>
      <c r="R80" s="10" t="e">
        <f>R22=#REF!</f>
        <v>#REF!</v>
      </c>
      <c r="S80" s="10" t="e">
        <f>S22=#REF!</f>
        <v>#REF!</v>
      </c>
      <c r="T80" s="10" t="e">
        <f>T22=#REF!</f>
        <v>#REF!</v>
      </c>
      <c r="U80" s="10" t="e">
        <f>U22=#REF!</f>
        <v>#REF!</v>
      </c>
      <c r="V80" s="10" t="e">
        <f>V22=#REF!</f>
        <v>#REF!</v>
      </c>
      <c r="W80" s="10" t="e">
        <f>W22=#REF!</f>
        <v>#REF!</v>
      </c>
      <c r="X80" s="10" t="e">
        <f>X22=#REF!</f>
        <v>#REF!</v>
      </c>
      <c r="Y80" s="10" t="e">
        <f>Y22=#REF!</f>
        <v>#REF!</v>
      </c>
      <c r="Z80" s="10" t="e">
        <f>Z22=#REF!</f>
        <v>#REF!</v>
      </c>
      <c r="AA80" s="10" t="e">
        <f>AA22=#REF!</f>
        <v>#REF!</v>
      </c>
      <c r="AB80" s="10" t="e">
        <f>AB22=#REF!</f>
        <v>#REF!</v>
      </c>
      <c r="AC80" s="33" t="e">
        <f>AC22=#REF!</f>
        <v>#REF!</v>
      </c>
      <c r="AD80" s="33" t="e">
        <f>AD22=#REF!</f>
        <v>#REF!</v>
      </c>
      <c r="AE80" s="10"/>
      <c r="AF80" s="10"/>
      <c r="AG80" s="10"/>
      <c r="AH80" s="10"/>
    </row>
    <row r="81" spans="2:34" ht="16.5" x14ac:dyDescent="0.3">
      <c r="B81" s="10" t="e">
        <f>B23=#REF!</f>
        <v>#REF!</v>
      </c>
      <c r="C81" s="10" t="e">
        <f>C23=#REF!</f>
        <v>#REF!</v>
      </c>
      <c r="D81" s="10" t="e">
        <f>D23=#REF!</f>
        <v>#REF!</v>
      </c>
      <c r="E81" s="10" t="e">
        <f>E23=#REF!</f>
        <v>#REF!</v>
      </c>
      <c r="F81" s="10" t="e">
        <f>F23=#REF!</f>
        <v>#REF!</v>
      </c>
      <c r="G81" s="10" t="e">
        <f>G23=#REF!</f>
        <v>#REF!</v>
      </c>
      <c r="H81" s="10" t="e">
        <f>H23=#REF!</f>
        <v>#REF!</v>
      </c>
      <c r="I81" s="10" t="e">
        <f>I23=#REF!</f>
        <v>#REF!</v>
      </c>
      <c r="J81" s="10" t="e">
        <f>J23=#REF!</f>
        <v>#REF!</v>
      </c>
      <c r="K81" s="10" t="e">
        <f>K23=#REF!</f>
        <v>#REF!</v>
      </c>
      <c r="L81" s="10" t="e">
        <f>L23=#REF!</f>
        <v>#REF!</v>
      </c>
      <c r="M81" s="10" t="e">
        <f>M23=#REF!</f>
        <v>#REF!</v>
      </c>
      <c r="N81" s="10" t="e">
        <f>N23=#REF!</f>
        <v>#REF!</v>
      </c>
      <c r="O81" s="10" t="e">
        <f>O23=#REF!</f>
        <v>#REF!</v>
      </c>
      <c r="P81" s="10" t="e">
        <f>P23=#REF!</f>
        <v>#REF!</v>
      </c>
      <c r="Q81" s="10" t="e">
        <f>Q23=#REF!</f>
        <v>#REF!</v>
      </c>
      <c r="R81" s="10" t="e">
        <f>R23=#REF!</f>
        <v>#REF!</v>
      </c>
      <c r="S81" s="10" t="e">
        <f>S23=#REF!</f>
        <v>#REF!</v>
      </c>
      <c r="T81" s="10" t="e">
        <f>T23=#REF!</f>
        <v>#REF!</v>
      </c>
      <c r="U81" s="10" t="e">
        <f>U23=#REF!</f>
        <v>#REF!</v>
      </c>
      <c r="V81" s="10" t="e">
        <f>V23=#REF!</f>
        <v>#REF!</v>
      </c>
      <c r="W81" s="10" t="e">
        <f>W23=#REF!</f>
        <v>#REF!</v>
      </c>
      <c r="X81" s="10" t="e">
        <f>X23=#REF!</f>
        <v>#REF!</v>
      </c>
      <c r="Y81" s="10" t="e">
        <f>Y23=#REF!</f>
        <v>#REF!</v>
      </c>
      <c r="Z81" s="10" t="e">
        <f>Z23=#REF!</f>
        <v>#REF!</v>
      </c>
      <c r="AA81" s="10" t="e">
        <f>AA23=#REF!</f>
        <v>#REF!</v>
      </c>
      <c r="AB81" s="10" t="e">
        <f>AB23=#REF!</f>
        <v>#REF!</v>
      </c>
      <c r="AC81" s="33" t="e">
        <f>AC23=#REF!</f>
        <v>#REF!</v>
      </c>
      <c r="AD81" s="33" t="e">
        <f>AD23=#REF!</f>
        <v>#REF!</v>
      </c>
      <c r="AE81" s="10"/>
      <c r="AF81" s="10"/>
      <c r="AG81" s="10"/>
      <c r="AH81" s="10"/>
    </row>
    <row r="82" spans="2:34" ht="16.5" x14ac:dyDescent="0.3">
      <c r="B82" s="10" t="e">
        <f>B24=#REF!</f>
        <v>#REF!</v>
      </c>
      <c r="C82" s="10" t="e">
        <f>C24=#REF!</f>
        <v>#REF!</v>
      </c>
      <c r="D82" s="10" t="e">
        <f>D24=#REF!</f>
        <v>#REF!</v>
      </c>
      <c r="E82" s="10" t="e">
        <f>E24=#REF!</f>
        <v>#REF!</v>
      </c>
      <c r="F82" s="10" t="e">
        <f>F24=#REF!</f>
        <v>#REF!</v>
      </c>
      <c r="G82" s="10" t="e">
        <f>G24=#REF!</f>
        <v>#REF!</v>
      </c>
      <c r="H82" s="10" t="e">
        <f>H24=#REF!</f>
        <v>#REF!</v>
      </c>
      <c r="I82" s="10" t="e">
        <f>I24=#REF!</f>
        <v>#REF!</v>
      </c>
      <c r="J82" s="10" t="e">
        <f>J24=#REF!</f>
        <v>#REF!</v>
      </c>
      <c r="K82" s="10" t="e">
        <f>K24=#REF!</f>
        <v>#REF!</v>
      </c>
      <c r="L82" s="10" t="e">
        <f>L24=#REF!</f>
        <v>#REF!</v>
      </c>
      <c r="M82" s="10" t="e">
        <f>M24=#REF!</f>
        <v>#REF!</v>
      </c>
      <c r="N82" s="10" t="e">
        <f>N24=#REF!</f>
        <v>#REF!</v>
      </c>
      <c r="O82" s="10" t="e">
        <f>O24=#REF!</f>
        <v>#REF!</v>
      </c>
      <c r="P82" s="10" t="e">
        <f>P24=#REF!</f>
        <v>#REF!</v>
      </c>
      <c r="Q82" s="10" t="e">
        <f>Q24=#REF!</f>
        <v>#REF!</v>
      </c>
      <c r="R82" s="10" t="e">
        <f>R24=#REF!</f>
        <v>#REF!</v>
      </c>
      <c r="S82" s="10" t="e">
        <f>S24=#REF!</f>
        <v>#REF!</v>
      </c>
      <c r="T82" s="10" t="e">
        <f>T24=#REF!</f>
        <v>#REF!</v>
      </c>
      <c r="U82" s="10" t="e">
        <f>U24=#REF!</f>
        <v>#REF!</v>
      </c>
      <c r="V82" s="10" t="e">
        <f>V24=#REF!</f>
        <v>#REF!</v>
      </c>
      <c r="W82" s="10" t="e">
        <f>W24=#REF!</f>
        <v>#REF!</v>
      </c>
      <c r="X82" s="10" t="e">
        <f>X24=#REF!</f>
        <v>#REF!</v>
      </c>
      <c r="Y82" s="10" t="e">
        <f>Y24=#REF!</f>
        <v>#REF!</v>
      </c>
      <c r="Z82" s="10" t="e">
        <f>Z24=#REF!</f>
        <v>#REF!</v>
      </c>
      <c r="AA82" s="10" t="e">
        <f>AA24=#REF!</f>
        <v>#REF!</v>
      </c>
      <c r="AB82" s="10" t="e">
        <f>AB24=#REF!</f>
        <v>#REF!</v>
      </c>
      <c r="AC82" s="33" t="e">
        <f>AC24=#REF!</f>
        <v>#REF!</v>
      </c>
      <c r="AD82" s="33" t="e">
        <f>AD24=#REF!</f>
        <v>#REF!</v>
      </c>
      <c r="AE82" s="10"/>
      <c r="AF82" s="10"/>
      <c r="AG82" s="10"/>
      <c r="AH82" s="10"/>
    </row>
    <row r="83" spans="2:34" ht="16.5" x14ac:dyDescent="0.3">
      <c r="B83" s="10" t="e">
        <f>B25=#REF!</f>
        <v>#REF!</v>
      </c>
      <c r="C83" s="10" t="e">
        <f>C25=#REF!</f>
        <v>#REF!</v>
      </c>
      <c r="D83" s="10" t="e">
        <f>D25=#REF!</f>
        <v>#REF!</v>
      </c>
      <c r="E83" s="10" t="e">
        <f>E25=#REF!</f>
        <v>#REF!</v>
      </c>
      <c r="F83" s="10" t="e">
        <f>F25=#REF!</f>
        <v>#REF!</v>
      </c>
      <c r="G83" s="10" t="e">
        <f>G25=#REF!</f>
        <v>#REF!</v>
      </c>
      <c r="H83" s="10" t="e">
        <f>H25=#REF!</f>
        <v>#REF!</v>
      </c>
      <c r="I83" s="10" t="e">
        <f>I25=#REF!</f>
        <v>#REF!</v>
      </c>
      <c r="J83" s="10" t="e">
        <f>J25=#REF!</f>
        <v>#REF!</v>
      </c>
      <c r="K83" s="10" t="e">
        <f>K25=#REF!</f>
        <v>#REF!</v>
      </c>
      <c r="L83" s="10" t="e">
        <f>L25=#REF!</f>
        <v>#REF!</v>
      </c>
      <c r="M83" s="10" t="e">
        <f>M25=#REF!</f>
        <v>#REF!</v>
      </c>
      <c r="N83" s="10" t="e">
        <f>N25=#REF!</f>
        <v>#REF!</v>
      </c>
      <c r="O83" s="10" t="e">
        <f>O25=#REF!</f>
        <v>#REF!</v>
      </c>
      <c r="P83" s="10" t="e">
        <f>P25=#REF!</f>
        <v>#REF!</v>
      </c>
      <c r="Q83" s="10" t="e">
        <f>Q25=#REF!</f>
        <v>#REF!</v>
      </c>
      <c r="R83" s="10" t="e">
        <f>R25=#REF!</f>
        <v>#REF!</v>
      </c>
      <c r="S83" s="10" t="e">
        <f>S25=#REF!</f>
        <v>#REF!</v>
      </c>
      <c r="T83" s="10" t="e">
        <f>T25=#REF!</f>
        <v>#REF!</v>
      </c>
      <c r="U83" s="10" t="e">
        <f>U25=#REF!</f>
        <v>#REF!</v>
      </c>
      <c r="V83" s="10" t="e">
        <f>V25=#REF!</f>
        <v>#REF!</v>
      </c>
      <c r="W83" s="10" t="e">
        <f>W25=#REF!</f>
        <v>#REF!</v>
      </c>
      <c r="X83" s="10" t="e">
        <f>X25=#REF!</f>
        <v>#REF!</v>
      </c>
      <c r="Y83" s="10" t="e">
        <f>Y25=#REF!</f>
        <v>#REF!</v>
      </c>
      <c r="Z83" s="10" t="e">
        <f>Z25=#REF!</f>
        <v>#REF!</v>
      </c>
      <c r="AA83" s="10" t="e">
        <f>AA25=#REF!</f>
        <v>#REF!</v>
      </c>
      <c r="AB83" s="10" t="e">
        <f>AB25=#REF!</f>
        <v>#REF!</v>
      </c>
      <c r="AC83" s="33" t="e">
        <f>AC25=#REF!</f>
        <v>#REF!</v>
      </c>
      <c r="AD83" s="33" t="e">
        <f>AD25=#REF!</f>
        <v>#REF!</v>
      </c>
      <c r="AE83" s="10"/>
      <c r="AF83" s="10"/>
      <c r="AG83" s="10"/>
      <c r="AH83" s="10"/>
    </row>
    <row r="84" spans="2:34" ht="16.5" x14ac:dyDescent="0.3">
      <c r="B84" s="10" t="e">
        <f>B26=#REF!</f>
        <v>#REF!</v>
      </c>
      <c r="C84" s="10" t="e">
        <f>C26=#REF!</f>
        <v>#REF!</v>
      </c>
      <c r="D84" s="10" t="e">
        <f>D26=#REF!</f>
        <v>#REF!</v>
      </c>
      <c r="E84" s="10" t="e">
        <f>E26=#REF!</f>
        <v>#REF!</v>
      </c>
      <c r="F84" s="10" t="e">
        <f>F26=#REF!</f>
        <v>#REF!</v>
      </c>
      <c r="G84" s="10" t="e">
        <f>G26=#REF!</f>
        <v>#REF!</v>
      </c>
      <c r="H84" s="10" t="e">
        <f>H26=#REF!</f>
        <v>#REF!</v>
      </c>
      <c r="I84" s="10" t="e">
        <f>I26=#REF!</f>
        <v>#REF!</v>
      </c>
      <c r="J84" s="10" t="e">
        <f>J26=#REF!</f>
        <v>#REF!</v>
      </c>
      <c r="K84" s="10" t="e">
        <f>K26=#REF!</f>
        <v>#REF!</v>
      </c>
      <c r="L84" s="10" t="e">
        <f>L26=#REF!</f>
        <v>#REF!</v>
      </c>
      <c r="M84" s="10" t="e">
        <f>M26=#REF!</f>
        <v>#REF!</v>
      </c>
      <c r="N84" s="10" t="e">
        <f>N26=#REF!</f>
        <v>#REF!</v>
      </c>
      <c r="O84" s="10" t="e">
        <f>O26=#REF!</f>
        <v>#REF!</v>
      </c>
      <c r="P84" s="10" t="e">
        <f>P26=#REF!</f>
        <v>#REF!</v>
      </c>
      <c r="Q84" s="10" t="e">
        <f>Q26=#REF!</f>
        <v>#REF!</v>
      </c>
      <c r="R84" s="10" t="e">
        <f>R26=#REF!</f>
        <v>#REF!</v>
      </c>
      <c r="S84" s="10" t="e">
        <f>S26=#REF!</f>
        <v>#REF!</v>
      </c>
      <c r="T84" s="10" t="e">
        <f>T26=#REF!</f>
        <v>#REF!</v>
      </c>
      <c r="U84" s="10" t="e">
        <f>U26=#REF!</f>
        <v>#REF!</v>
      </c>
      <c r="V84" s="10" t="e">
        <f>V26=#REF!</f>
        <v>#REF!</v>
      </c>
      <c r="W84" s="10" t="e">
        <f>W26=#REF!</f>
        <v>#REF!</v>
      </c>
      <c r="X84" s="10" t="e">
        <f>X26=#REF!</f>
        <v>#REF!</v>
      </c>
      <c r="Y84" s="10" t="e">
        <f>Y26=#REF!</f>
        <v>#REF!</v>
      </c>
      <c r="Z84" s="10" t="e">
        <f>Z26=#REF!</f>
        <v>#REF!</v>
      </c>
      <c r="AA84" s="10" t="e">
        <f>AA26=#REF!</f>
        <v>#REF!</v>
      </c>
      <c r="AB84" s="10" t="e">
        <f>AB26=#REF!</f>
        <v>#REF!</v>
      </c>
      <c r="AC84" s="33" t="e">
        <f>AC26=#REF!</f>
        <v>#REF!</v>
      </c>
      <c r="AD84" s="33" t="e">
        <f>AD26=#REF!</f>
        <v>#REF!</v>
      </c>
      <c r="AE84" s="10"/>
      <c r="AF84" s="10"/>
      <c r="AG84" s="10"/>
      <c r="AH84" s="10"/>
    </row>
    <row r="85" spans="2:34" ht="16.5" x14ac:dyDescent="0.3">
      <c r="B85" s="10" t="e">
        <f>B27=#REF!</f>
        <v>#REF!</v>
      </c>
      <c r="C85" s="10" t="e">
        <f>C27=#REF!</f>
        <v>#REF!</v>
      </c>
      <c r="D85" s="10" t="e">
        <f>D27=#REF!</f>
        <v>#REF!</v>
      </c>
      <c r="E85" s="10" t="e">
        <f>E27=#REF!</f>
        <v>#REF!</v>
      </c>
      <c r="F85" s="10" t="e">
        <f>F27=#REF!</f>
        <v>#REF!</v>
      </c>
      <c r="G85" s="10" t="e">
        <f>G27=#REF!</f>
        <v>#REF!</v>
      </c>
      <c r="H85" s="10" t="e">
        <f>H27=#REF!</f>
        <v>#REF!</v>
      </c>
      <c r="I85" s="10" t="e">
        <f>I27=#REF!</f>
        <v>#REF!</v>
      </c>
      <c r="J85" s="10" t="e">
        <f>J27=#REF!</f>
        <v>#REF!</v>
      </c>
      <c r="K85" s="10" t="e">
        <f>K27=#REF!</f>
        <v>#REF!</v>
      </c>
      <c r="L85" s="10" t="e">
        <f>L27=#REF!</f>
        <v>#REF!</v>
      </c>
      <c r="M85" s="10" t="e">
        <f>M27=#REF!</f>
        <v>#REF!</v>
      </c>
      <c r="N85" s="10" t="e">
        <f>N27=#REF!</f>
        <v>#REF!</v>
      </c>
      <c r="O85" s="10" t="e">
        <f>O27=#REF!</f>
        <v>#REF!</v>
      </c>
      <c r="P85" s="10" t="e">
        <f>P27=#REF!</f>
        <v>#REF!</v>
      </c>
      <c r="Q85" s="10" t="e">
        <f>Q27=#REF!</f>
        <v>#REF!</v>
      </c>
      <c r="R85" s="10" t="e">
        <f>R27=#REF!</f>
        <v>#REF!</v>
      </c>
      <c r="S85" s="10" t="e">
        <f>S27=#REF!</f>
        <v>#REF!</v>
      </c>
      <c r="T85" s="10" t="e">
        <f>T27=#REF!</f>
        <v>#REF!</v>
      </c>
      <c r="U85" s="10" t="e">
        <f>U27=#REF!</f>
        <v>#REF!</v>
      </c>
      <c r="V85" s="10" t="e">
        <f>V27=#REF!</f>
        <v>#REF!</v>
      </c>
      <c r="W85" s="10" t="e">
        <f>W27=#REF!</f>
        <v>#REF!</v>
      </c>
      <c r="X85" s="10" t="e">
        <f>X27=#REF!</f>
        <v>#REF!</v>
      </c>
      <c r="Y85" s="10" t="e">
        <f>Y27=#REF!</f>
        <v>#REF!</v>
      </c>
      <c r="Z85" s="10" t="e">
        <f>Z27=#REF!</f>
        <v>#REF!</v>
      </c>
      <c r="AA85" s="10" t="e">
        <f>AA27=#REF!</f>
        <v>#REF!</v>
      </c>
      <c r="AB85" s="10" t="e">
        <f>AB27=#REF!</f>
        <v>#REF!</v>
      </c>
      <c r="AC85" s="33" t="e">
        <f>AC27=#REF!</f>
        <v>#REF!</v>
      </c>
      <c r="AD85" s="33" t="e">
        <f>AD27=#REF!</f>
        <v>#REF!</v>
      </c>
      <c r="AE85" s="10"/>
      <c r="AF85" s="10"/>
      <c r="AG85" s="10"/>
      <c r="AH85" s="10"/>
    </row>
    <row r="86" spans="2:34" ht="16.5" x14ac:dyDescent="0.3">
      <c r="B86" s="10" t="e">
        <f>B28=#REF!</f>
        <v>#REF!</v>
      </c>
      <c r="C86" s="10" t="e">
        <f>C28=#REF!</f>
        <v>#REF!</v>
      </c>
      <c r="D86" s="10" t="e">
        <f>D28=#REF!</f>
        <v>#REF!</v>
      </c>
      <c r="E86" s="10" t="e">
        <f>E28=#REF!</f>
        <v>#REF!</v>
      </c>
      <c r="F86" s="10" t="e">
        <f>F28=#REF!</f>
        <v>#REF!</v>
      </c>
      <c r="G86" s="10" t="e">
        <f>G28=#REF!</f>
        <v>#REF!</v>
      </c>
      <c r="H86" s="10" t="e">
        <f>H28=#REF!</f>
        <v>#REF!</v>
      </c>
      <c r="I86" s="10" t="e">
        <f>I28=#REF!</f>
        <v>#REF!</v>
      </c>
      <c r="J86" s="10" t="e">
        <f>J28=#REF!</f>
        <v>#REF!</v>
      </c>
      <c r="K86" s="10" t="e">
        <f>K28=#REF!</f>
        <v>#REF!</v>
      </c>
      <c r="L86" s="10" t="e">
        <f>L28=#REF!</f>
        <v>#REF!</v>
      </c>
      <c r="M86" s="10" t="e">
        <f>M28=#REF!</f>
        <v>#REF!</v>
      </c>
      <c r="N86" s="10" t="e">
        <f>N28=#REF!</f>
        <v>#REF!</v>
      </c>
      <c r="O86" s="10" t="e">
        <f>O28=#REF!</f>
        <v>#REF!</v>
      </c>
      <c r="P86" s="10" t="e">
        <f>P28=#REF!</f>
        <v>#REF!</v>
      </c>
      <c r="Q86" s="10" t="e">
        <f>Q28=#REF!</f>
        <v>#REF!</v>
      </c>
      <c r="R86" s="10" t="e">
        <f>R28=#REF!</f>
        <v>#REF!</v>
      </c>
      <c r="S86" s="10" t="e">
        <f>S28=#REF!</f>
        <v>#REF!</v>
      </c>
      <c r="T86" s="10" t="e">
        <f>T28=#REF!</f>
        <v>#REF!</v>
      </c>
      <c r="U86" s="10" t="e">
        <f>U28=#REF!</f>
        <v>#REF!</v>
      </c>
      <c r="V86" s="10" t="e">
        <f>V28=#REF!</f>
        <v>#REF!</v>
      </c>
      <c r="W86" s="10" t="e">
        <f>W28=#REF!</f>
        <v>#REF!</v>
      </c>
      <c r="X86" s="10" t="e">
        <f>X28=#REF!</f>
        <v>#REF!</v>
      </c>
      <c r="Y86" s="10" t="e">
        <f>Y28=#REF!</f>
        <v>#REF!</v>
      </c>
      <c r="Z86" s="10" t="e">
        <f>Z28=#REF!</f>
        <v>#REF!</v>
      </c>
      <c r="AA86" s="10" t="e">
        <f>AA28=#REF!</f>
        <v>#REF!</v>
      </c>
      <c r="AB86" s="10" t="e">
        <f>AB28=#REF!</f>
        <v>#REF!</v>
      </c>
      <c r="AC86" s="33" t="e">
        <f>AC28=#REF!</f>
        <v>#REF!</v>
      </c>
      <c r="AD86" s="33" t="e">
        <f>AD28=#REF!</f>
        <v>#REF!</v>
      </c>
      <c r="AE86" s="10"/>
      <c r="AF86" s="10"/>
      <c r="AG86" s="10"/>
      <c r="AH86" s="10"/>
    </row>
    <row r="87" spans="2:34" ht="16.5" x14ac:dyDescent="0.3">
      <c r="B87" s="10" t="e">
        <f>B29=#REF!</f>
        <v>#REF!</v>
      </c>
      <c r="C87" s="10" t="e">
        <f>C29=#REF!</f>
        <v>#REF!</v>
      </c>
      <c r="D87" s="10" t="e">
        <f>D29=#REF!</f>
        <v>#REF!</v>
      </c>
      <c r="E87" s="10" t="e">
        <f>E29=#REF!</f>
        <v>#REF!</v>
      </c>
      <c r="F87" s="10" t="e">
        <f>F29=#REF!</f>
        <v>#REF!</v>
      </c>
      <c r="G87" s="10" t="e">
        <f>G29=#REF!</f>
        <v>#REF!</v>
      </c>
      <c r="H87" s="10" t="e">
        <f>H29=#REF!</f>
        <v>#REF!</v>
      </c>
      <c r="I87" s="10" t="e">
        <f>I29=#REF!</f>
        <v>#REF!</v>
      </c>
      <c r="J87" s="10" t="e">
        <f>J29=#REF!</f>
        <v>#REF!</v>
      </c>
      <c r="K87" s="10" t="e">
        <f>K29=#REF!</f>
        <v>#REF!</v>
      </c>
      <c r="L87" s="10" t="e">
        <f>L29=#REF!</f>
        <v>#REF!</v>
      </c>
      <c r="M87" s="10" t="e">
        <f>M29=#REF!</f>
        <v>#REF!</v>
      </c>
      <c r="N87" s="10" t="e">
        <f>N29=#REF!</f>
        <v>#REF!</v>
      </c>
      <c r="O87" s="10" t="e">
        <f>O29=#REF!</f>
        <v>#REF!</v>
      </c>
      <c r="P87" s="10" t="e">
        <f>P29=#REF!</f>
        <v>#REF!</v>
      </c>
      <c r="Q87" s="10" t="e">
        <f>Q29=#REF!</f>
        <v>#REF!</v>
      </c>
      <c r="R87" s="10" t="e">
        <f>R29=#REF!</f>
        <v>#REF!</v>
      </c>
      <c r="S87" s="10" t="e">
        <f>S29=#REF!</f>
        <v>#REF!</v>
      </c>
      <c r="T87" s="10" t="e">
        <f>T29=#REF!</f>
        <v>#REF!</v>
      </c>
      <c r="U87" s="10" t="e">
        <f>U29=#REF!</f>
        <v>#REF!</v>
      </c>
      <c r="V87" s="10" t="e">
        <f>V29=#REF!</f>
        <v>#REF!</v>
      </c>
      <c r="W87" s="10" t="e">
        <f>W29=#REF!</f>
        <v>#REF!</v>
      </c>
      <c r="X87" s="10" t="e">
        <f>X29=#REF!</f>
        <v>#REF!</v>
      </c>
      <c r="Y87" s="10" t="e">
        <f>Y29=#REF!</f>
        <v>#REF!</v>
      </c>
      <c r="Z87" s="10" t="e">
        <f>Z29=#REF!</f>
        <v>#REF!</v>
      </c>
      <c r="AA87" s="10" t="e">
        <f>AA29=#REF!</f>
        <v>#REF!</v>
      </c>
      <c r="AB87" s="10" t="e">
        <f>AB29=#REF!</f>
        <v>#REF!</v>
      </c>
      <c r="AC87" s="33" t="e">
        <f>AC29=#REF!</f>
        <v>#REF!</v>
      </c>
      <c r="AD87" s="33" t="e">
        <f>AD29=#REF!</f>
        <v>#REF!</v>
      </c>
      <c r="AE87" s="10"/>
      <c r="AF87" s="10"/>
      <c r="AG87" s="10"/>
      <c r="AH87" s="10"/>
    </row>
    <row r="88" spans="2:34" ht="16.5" x14ac:dyDescent="0.3">
      <c r="B88" s="10" t="e">
        <f>B30=#REF!</f>
        <v>#REF!</v>
      </c>
      <c r="C88" s="10" t="e">
        <f>C30=#REF!</f>
        <v>#REF!</v>
      </c>
      <c r="D88" s="10" t="e">
        <f>D30=#REF!</f>
        <v>#REF!</v>
      </c>
      <c r="E88" s="10" t="e">
        <f>E30=#REF!</f>
        <v>#REF!</v>
      </c>
      <c r="F88" s="10" t="e">
        <f>F30=#REF!</f>
        <v>#REF!</v>
      </c>
      <c r="G88" s="10" t="e">
        <f>G30=#REF!</f>
        <v>#REF!</v>
      </c>
      <c r="H88" s="10" t="e">
        <f>H30=#REF!</f>
        <v>#REF!</v>
      </c>
      <c r="I88" s="10" t="e">
        <f>I30=#REF!</f>
        <v>#REF!</v>
      </c>
      <c r="J88" s="10" t="e">
        <f>J30=#REF!</f>
        <v>#REF!</v>
      </c>
      <c r="K88" s="10" t="e">
        <f>K30=#REF!</f>
        <v>#REF!</v>
      </c>
      <c r="L88" s="10" t="e">
        <f>L30=#REF!</f>
        <v>#REF!</v>
      </c>
      <c r="M88" s="10" t="e">
        <f>M30=#REF!</f>
        <v>#REF!</v>
      </c>
      <c r="N88" s="10" t="e">
        <f>N30=#REF!</f>
        <v>#REF!</v>
      </c>
      <c r="O88" s="10" t="e">
        <f>O30=#REF!</f>
        <v>#REF!</v>
      </c>
      <c r="P88" s="10" t="e">
        <f>P30=#REF!</f>
        <v>#REF!</v>
      </c>
      <c r="Q88" s="10" t="e">
        <f>Q30=#REF!</f>
        <v>#REF!</v>
      </c>
      <c r="R88" s="10" t="e">
        <f>R30=#REF!</f>
        <v>#REF!</v>
      </c>
      <c r="S88" s="10" t="e">
        <f>S30=#REF!</f>
        <v>#REF!</v>
      </c>
      <c r="T88" s="10" t="e">
        <f>T30=#REF!</f>
        <v>#REF!</v>
      </c>
      <c r="U88" s="10" t="e">
        <f>U30=#REF!</f>
        <v>#REF!</v>
      </c>
      <c r="V88" s="10" t="e">
        <f>V30=#REF!</f>
        <v>#REF!</v>
      </c>
      <c r="W88" s="10" t="e">
        <f>W30=#REF!</f>
        <v>#REF!</v>
      </c>
      <c r="X88" s="10" t="e">
        <f>X30=#REF!</f>
        <v>#REF!</v>
      </c>
      <c r="Y88" s="10" t="e">
        <f>Y30=#REF!</f>
        <v>#REF!</v>
      </c>
      <c r="Z88" s="10" t="e">
        <f>Z30=#REF!</f>
        <v>#REF!</v>
      </c>
      <c r="AA88" s="10" t="e">
        <f>AA30=#REF!</f>
        <v>#REF!</v>
      </c>
      <c r="AB88" s="10" t="e">
        <f>AB30=#REF!</f>
        <v>#REF!</v>
      </c>
      <c r="AC88" s="33" t="e">
        <f>AC30=#REF!</f>
        <v>#REF!</v>
      </c>
      <c r="AD88" s="33" t="e">
        <f>AD30=#REF!</f>
        <v>#REF!</v>
      </c>
      <c r="AE88" s="10"/>
      <c r="AF88" s="10"/>
      <c r="AG88" s="10"/>
      <c r="AH88" s="10"/>
    </row>
    <row r="89" spans="2:34" ht="16.5" x14ac:dyDescent="0.3">
      <c r="B89" s="10" t="e">
        <f>B31=#REF!</f>
        <v>#REF!</v>
      </c>
      <c r="C89" s="10" t="e">
        <f>C31=#REF!</f>
        <v>#REF!</v>
      </c>
      <c r="D89" s="10" t="e">
        <f>D31=#REF!</f>
        <v>#REF!</v>
      </c>
      <c r="E89" s="10" t="e">
        <f>E31=#REF!</f>
        <v>#REF!</v>
      </c>
      <c r="F89" s="10" t="e">
        <f>F31=#REF!</f>
        <v>#REF!</v>
      </c>
      <c r="G89" s="10" t="e">
        <f>G31=#REF!</f>
        <v>#REF!</v>
      </c>
      <c r="H89" s="10" t="e">
        <f>H31=#REF!</f>
        <v>#REF!</v>
      </c>
      <c r="I89" s="10" t="e">
        <f>I31=#REF!</f>
        <v>#REF!</v>
      </c>
      <c r="J89" s="10" t="e">
        <f>J31=#REF!</f>
        <v>#REF!</v>
      </c>
      <c r="K89" s="10" t="e">
        <f>K31=#REF!</f>
        <v>#REF!</v>
      </c>
      <c r="L89" s="10" t="e">
        <f>L31=#REF!</f>
        <v>#REF!</v>
      </c>
      <c r="M89" s="10" t="e">
        <f>M31=#REF!</f>
        <v>#REF!</v>
      </c>
      <c r="N89" s="10" t="e">
        <f>N31=#REF!</f>
        <v>#REF!</v>
      </c>
      <c r="O89" s="10" t="e">
        <f>O31=#REF!</f>
        <v>#REF!</v>
      </c>
      <c r="P89" s="10" t="e">
        <f>P31=#REF!</f>
        <v>#REF!</v>
      </c>
      <c r="Q89" s="10" t="e">
        <f>Q31=#REF!</f>
        <v>#REF!</v>
      </c>
      <c r="R89" s="10" t="e">
        <f>R31=#REF!</f>
        <v>#REF!</v>
      </c>
      <c r="S89" s="10" t="e">
        <f>S31=#REF!</f>
        <v>#REF!</v>
      </c>
      <c r="T89" s="10" t="e">
        <f>T31=#REF!</f>
        <v>#REF!</v>
      </c>
      <c r="U89" s="10" t="e">
        <f>U31=#REF!</f>
        <v>#REF!</v>
      </c>
      <c r="V89" s="10" t="e">
        <f>V31=#REF!</f>
        <v>#REF!</v>
      </c>
      <c r="W89" s="10" t="e">
        <f>W31=#REF!</f>
        <v>#REF!</v>
      </c>
      <c r="X89" s="10" t="e">
        <f>X31=#REF!</f>
        <v>#REF!</v>
      </c>
      <c r="Y89" s="10" t="e">
        <f>Y31=#REF!</f>
        <v>#REF!</v>
      </c>
      <c r="Z89" s="10" t="e">
        <f>Z31=#REF!</f>
        <v>#REF!</v>
      </c>
      <c r="AA89" s="10" t="e">
        <f>AA31=#REF!</f>
        <v>#REF!</v>
      </c>
      <c r="AB89" s="10" t="e">
        <f>AB31=#REF!</f>
        <v>#REF!</v>
      </c>
      <c r="AC89" s="33" t="e">
        <f>AC31=#REF!</f>
        <v>#REF!</v>
      </c>
      <c r="AD89" s="33" t="e">
        <f>AD31=#REF!</f>
        <v>#REF!</v>
      </c>
      <c r="AE89" s="10"/>
      <c r="AF89" s="10"/>
      <c r="AG89" s="10"/>
      <c r="AH89" s="10"/>
    </row>
    <row r="90" spans="2:34" ht="16.5" x14ac:dyDescent="0.3">
      <c r="B90" s="10" t="e">
        <f>B32=#REF!</f>
        <v>#REF!</v>
      </c>
      <c r="C90" s="10" t="e">
        <f>C32=#REF!</f>
        <v>#REF!</v>
      </c>
      <c r="D90" s="10" t="e">
        <f>D32=#REF!</f>
        <v>#REF!</v>
      </c>
      <c r="E90" s="10" t="e">
        <f>E32=#REF!</f>
        <v>#REF!</v>
      </c>
      <c r="F90" s="10" t="e">
        <f>F32=#REF!</f>
        <v>#REF!</v>
      </c>
      <c r="G90" s="10" t="e">
        <f>G32=#REF!</f>
        <v>#REF!</v>
      </c>
      <c r="H90" s="10" t="e">
        <f>H32=#REF!</f>
        <v>#REF!</v>
      </c>
      <c r="I90" s="10" t="e">
        <f>I32=#REF!</f>
        <v>#REF!</v>
      </c>
      <c r="J90" s="10" t="e">
        <f>J32=#REF!</f>
        <v>#REF!</v>
      </c>
      <c r="K90" s="10" t="e">
        <f>K32=#REF!</f>
        <v>#REF!</v>
      </c>
      <c r="L90" s="10" t="e">
        <f>L32=#REF!</f>
        <v>#REF!</v>
      </c>
      <c r="M90" s="10" t="e">
        <f>M32=#REF!</f>
        <v>#REF!</v>
      </c>
      <c r="N90" s="10" t="e">
        <f>N32=#REF!</f>
        <v>#REF!</v>
      </c>
      <c r="O90" s="10" t="e">
        <f>O32=#REF!</f>
        <v>#REF!</v>
      </c>
      <c r="P90" s="10" t="e">
        <f>P32=#REF!</f>
        <v>#REF!</v>
      </c>
      <c r="Q90" s="10" t="e">
        <f>Q32=#REF!</f>
        <v>#REF!</v>
      </c>
      <c r="R90" s="10" t="e">
        <f>R32=#REF!</f>
        <v>#REF!</v>
      </c>
      <c r="S90" s="10" t="e">
        <f>S32=#REF!</f>
        <v>#REF!</v>
      </c>
      <c r="T90" s="10" t="e">
        <f>T32=#REF!</f>
        <v>#REF!</v>
      </c>
      <c r="U90" s="10" t="e">
        <f>U32=#REF!</f>
        <v>#REF!</v>
      </c>
      <c r="V90" s="10" t="e">
        <f>V32=#REF!</f>
        <v>#REF!</v>
      </c>
      <c r="W90" s="10" t="e">
        <f>W32=#REF!</f>
        <v>#REF!</v>
      </c>
      <c r="X90" s="10" t="e">
        <f>X32=#REF!</f>
        <v>#REF!</v>
      </c>
      <c r="Y90" s="10" t="e">
        <f>Y32=#REF!</f>
        <v>#REF!</v>
      </c>
      <c r="Z90" s="10" t="e">
        <f>Z32=#REF!</f>
        <v>#REF!</v>
      </c>
      <c r="AA90" s="10" t="e">
        <f>AA32=#REF!</f>
        <v>#REF!</v>
      </c>
      <c r="AB90" s="10" t="e">
        <f>AB32=#REF!</f>
        <v>#REF!</v>
      </c>
      <c r="AC90" s="33" t="e">
        <f>AC32=#REF!</f>
        <v>#REF!</v>
      </c>
      <c r="AD90" s="33" t="e">
        <f>AD32=#REF!</f>
        <v>#REF!</v>
      </c>
      <c r="AE90" s="10"/>
      <c r="AF90" s="10"/>
      <c r="AG90" s="10"/>
      <c r="AH90" s="10"/>
    </row>
    <row r="91" spans="2:34" ht="16.5" x14ac:dyDescent="0.3">
      <c r="B91" s="10" t="e">
        <f>B33=#REF!</f>
        <v>#REF!</v>
      </c>
      <c r="C91" s="10" t="e">
        <f>C33=#REF!</f>
        <v>#REF!</v>
      </c>
      <c r="D91" s="10" t="e">
        <f>D33=#REF!</f>
        <v>#REF!</v>
      </c>
      <c r="E91" s="10" t="e">
        <f>E33=#REF!</f>
        <v>#REF!</v>
      </c>
      <c r="F91" s="10" t="e">
        <f>F33=#REF!</f>
        <v>#REF!</v>
      </c>
      <c r="G91" s="10" t="e">
        <f>G33=#REF!</f>
        <v>#REF!</v>
      </c>
      <c r="H91" s="10" t="e">
        <f>H33=#REF!</f>
        <v>#REF!</v>
      </c>
      <c r="I91" s="10" t="e">
        <f>I33=#REF!</f>
        <v>#REF!</v>
      </c>
      <c r="J91" s="10" t="e">
        <f>J33=#REF!</f>
        <v>#REF!</v>
      </c>
      <c r="K91" s="10" t="e">
        <f>K33=#REF!</f>
        <v>#REF!</v>
      </c>
      <c r="L91" s="10" t="e">
        <f>L33=#REF!</f>
        <v>#REF!</v>
      </c>
      <c r="M91" s="10" t="e">
        <f>M33=#REF!</f>
        <v>#REF!</v>
      </c>
      <c r="N91" s="10" t="e">
        <f>N33=#REF!</f>
        <v>#REF!</v>
      </c>
      <c r="O91" s="10" t="e">
        <f>O33=#REF!</f>
        <v>#REF!</v>
      </c>
      <c r="P91" s="10" t="e">
        <f>P33=#REF!</f>
        <v>#REF!</v>
      </c>
      <c r="Q91" s="10" t="e">
        <f>Q33=#REF!</f>
        <v>#REF!</v>
      </c>
      <c r="R91" s="10" t="e">
        <f>R33=#REF!</f>
        <v>#REF!</v>
      </c>
      <c r="S91" s="10" t="e">
        <f>S33=#REF!</f>
        <v>#REF!</v>
      </c>
      <c r="T91" s="10" t="e">
        <f>T33=#REF!</f>
        <v>#REF!</v>
      </c>
      <c r="U91" s="10" t="e">
        <f>U33=#REF!</f>
        <v>#REF!</v>
      </c>
      <c r="V91" s="10" t="e">
        <f>V33=#REF!</f>
        <v>#REF!</v>
      </c>
      <c r="W91" s="10" t="e">
        <f>W33=#REF!</f>
        <v>#REF!</v>
      </c>
      <c r="X91" s="10" t="e">
        <f>X33=#REF!</f>
        <v>#REF!</v>
      </c>
      <c r="Y91" s="10" t="e">
        <f>Y33=#REF!</f>
        <v>#REF!</v>
      </c>
      <c r="Z91" s="10" t="e">
        <f>Z33=#REF!</f>
        <v>#REF!</v>
      </c>
      <c r="AA91" s="10" t="e">
        <f>AA33=#REF!</f>
        <v>#REF!</v>
      </c>
      <c r="AB91" s="10" t="e">
        <f>AB33=#REF!</f>
        <v>#REF!</v>
      </c>
      <c r="AC91" s="33" t="e">
        <f>AC33=#REF!</f>
        <v>#REF!</v>
      </c>
      <c r="AD91" s="33" t="e">
        <f>AD33=#REF!</f>
        <v>#REF!</v>
      </c>
      <c r="AE91" s="10"/>
      <c r="AF91" s="10"/>
      <c r="AG91" s="10"/>
      <c r="AH91" s="10"/>
    </row>
    <row r="92" spans="2:34" ht="16.5" x14ac:dyDescent="0.3">
      <c r="B92" s="10" t="e">
        <f>B34=#REF!</f>
        <v>#REF!</v>
      </c>
      <c r="C92" s="10" t="e">
        <f>C34=#REF!</f>
        <v>#REF!</v>
      </c>
      <c r="D92" s="10" t="e">
        <f>D34=#REF!</f>
        <v>#REF!</v>
      </c>
      <c r="E92" s="10" t="e">
        <f>E34=#REF!</f>
        <v>#REF!</v>
      </c>
      <c r="F92" s="10" t="e">
        <f>F34=#REF!</f>
        <v>#REF!</v>
      </c>
      <c r="G92" s="10" t="e">
        <f>G34=#REF!</f>
        <v>#REF!</v>
      </c>
      <c r="H92" s="10" t="e">
        <f>H34=#REF!</f>
        <v>#REF!</v>
      </c>
      <c r="I92" s="10" t="e">
        <f>I34=#REF!</f>
        <v>#REF!</v>
      </c>
      <c r="J92" s="10" t="e">
        <f>J34=#REF!</f>
        <v>#REF!</v>
      </c>
      <c r="K92" s="10" t="e">
        <f>K34=#REF!</f>
        <v>#REF!</v>
      </c>
      <c r="L92" s="10" t="e">
        <f>L34=#REF!</f>
        <v>#REF!</v>
      </c>
      <c r="M92" s="10" t="e">
        <f>M34=#REF!</f>
        <v>#REF!</v>
      </c>
      <c r="N92" s="10" t="e">
        <f>N34=#REF!</f>
        <v>#REF!</v>
      </c>
      <c r="O92" s="10" t="e">
        <f>O34=#REF!</f>
        <v>#REF!</v>
      </c>
      <c r="P92" s="10" t="e">
        <f>P34=#REF!</f>
        <v>#REF!</v>
      </c>
      <c r="Q92" s="10" t="e">
        <f>Q34=#REF!</f>
        <v>#REF!</v>
      </c>
      <c r="R92" s="10" t="e">
        <f>R34=#REF!</f>
        <v>#REF!</v>
      </c>
      <c r="S92" s="10" t="e">
        <f>S34=#REF!</f>
        <v>#REF!</v>
      </c>
      <c r="T92" s="10" t="e">
        <f>T34=#REF!</f>
        <v>#REF!</v>
      </c>
      <c r="U92" s="10" t="e">
        <f>U34=#REF!</f>
        <v>#REF!</v>
      </c>
      <c r="V92" s="10" t="e">
        <f>V34=#REF!</f>
        <v>#REF!</v>
      </c>
      <c r="W92" s="10" t="e">
        <f>W34=#REF!</f>
        <v>#REF!</v>
      </c>
      <c r="X92" s="10" t="e">
        <f>X34=#REF!</f>
        <v>#REF!</v>
      </c>
      <c r="Y92" s="10" t="e">
        <f>Y34=#REF!</f>
        <v>#REF!</v>
      </c>
      <c r="Z92" s="10" t="e">
        <f>Z34=#REF!</f>
        <v>#REF!</v>
      </c>
      <c r="AA92" s="10" t="e">
        <f>AA34=#REF!</f>
        <v>#REF!</v>
      </c>
      <c r="AB92" s="10" t="e">
        <f>AB34=#REF!</f>
        <v>#REF!</v>
      </c>
      <c r="AC92" s="33" t="e">
        <f>AC34=#REF!</f>
        <v>#REF!</v>
      </c>
      <c r="AD92" s="33" t="e">
        <f>AD34=#REF!</f>
        <v>#REF!</v>
      </c>
      <c r="AE92" s="10"/>
      <c r="AF92" s="10"/>
      <c r="AG92" s="10"/>
      <c r="AH92" s="10"/>
    </row>
    <row r="93" spans="2:34" ht="16.5" x14ac:dyDescent="0.3">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33"/>
      <c r="AD93" s="33"/>
      <c r="AE93" s="10"/>
      <c r="AF93" s="10"/>
      <c r="AG93" s="10"/>
      <c r="AH93" s="10"/>
    </row>
    <row r="94" spans="2:34" ht="16.5" x14ac:dyDescent="0.3">
      <c r="B94" s="10" t="e">
        <f>B36=#REF!</f>
        <v>#REF!</v>
      </c>
      <c r="C94" s="10" t="e">
        <f>C36=#REF!</f>
        <v>#REF!</v>
      </c>
      <c r="D94" s="10" t="e">
        <f>D36=#REF!</f>
        <v>#REF!</v>
      </c>
      <c r="E94" s="10" t="e">
        <f>E36=#REF!</f>
        <v>#REF!</v>
      </c>
      <c r="F94" s="10" t="e">
        <f>F36=#REF!</f>
        <v>#REF!</v>
      </c>
      <c r="G94" s="10" t="e">
        <f>G36=#REF!</f>
        <v>#REF!</v>
      </c>
      <c r="H94" s="10" t="e">
        <f>H36=#REF!</f>
        <v>#REF!</v>
      </c>
      <c r="I94" s="10" t="e">
        <f>I36=#REF!</f>
        <v>#REF!</v>
      </c>
      <c r="J94" s="10" t="e">
        <f>J36=#REF!</f>
        <v>#REF!</v>
      </c>
      <c r="K94" s="10" t="e">
        <f>K36=#REF!</f>
        <v>#REF!</v>
      </c>
      <c r="L94" s="10" t="e">
        <f>L36=#REF!</f>
        <v>#REF!</v>
      </c>
      <c r="M94" s="10" t="e">
        <f>M36=#REF!</f>
        <v>#REF!</v>
      </c>
      <c r="N94" s="10" t="e">
        <f>N36=#REF!</f>
        <v>#REF!</v>
      </c>
      <c r="O94" s="10" t="e">
        <f>O36=#REF!</f>
        <v>#REF!</v>
      </c>
      <c r="P94" s="10" t="e">
        <f>P36=#REF!</f>
        <v>#REF!</v>
      </c>
      <c r="Q94" s="10" t="e">
        <f>Q36=#REF!</f>
        <v>#REF!</v>
      </c>
      <c r="R94" s="10" t="e">
        <f>R36=#REF!</f>
        <v>#REF!</v>
      </c>
      <c r="S94" s="10" t="e">
        <f>S36=#REF!</f>
        <v>#REF!</v>
      </c>
      <c r="T94" s="10" t="e">
        <f>T36=#REF!</f>
        <v>#REF!</v>
      </c>
      <c r="U94" s="10" t="e">
        <f>U36=#REF!</f>
        <v>#REF!</v>
      </c>
      <c r="V94" s="10" t="e">
        <f>V36=#REF!</f>
        <v>#REF!</v>
      </c>
      <c r="W94" s="10" t="e">
        <f>W36=#REF!</f>
        <v>#REF!</v>
      </c>
      <c r="X94" s="10" t="e">
        <f>X36=#REF!</f>
        <v>#REF!</v>
      </c>
      <c r="Y94" s="10" t="e">
        <f>Y36=#REF!</f>
        <v>#REF!</v>
      </c>
      <c r="Z94" s="10" t="e">
        <f>Z36=#REF!</f>
        <v>#REF!</v>
      </c>
      <c r="AA94" s="10" t="e">
        <f>AA36=#REF!</f>
        <v>#REF!</v>
      </c>
      <c r="AB94" s="10" t="e">
        <f>AB36=#REF!</f>
        <v>#REF!</v>
      </c>
      <c r="AC94" s="33" t="e">
        <f>AC36=#REF!</f>
        <v>#REF!</v>
      </c>
      <c r="AD94" s="33" t="e">
        <f>AD36=#REF!</f>
        <v>#REF!</v>
      </c>
      <c r="AE94" s="10"/>
      <c r="AF94" s="10"/>
      <c r="AG94" s="10"/>
      <c r="AH94" s="10"/>
    </row>
    <row r="95" spans="2:34" ht="16.5" x14ac:dyDescent="0.3">
      <c r="B95" s="10" t="e">
        <f>B37=#REF!</f>
        <v>#REF!</v>
      </c>
      <c r="C95" s="10" t="e">
        <f>C37=#REF!</f>
        <v>#REF!</v>
      </c>
      <c r="D95" s="10" t="e">
        <f>D37=#REF!</f>
        <v>#REF!</v>
      </c>
      <c r="E95" s="10" t="e">
        <f>E37=#REF!</f>
        <v>#REF!</v>
      </c>
      <c r="F95" s="10" t="e">
        <f>F37=#REF!</f>
        <v>#REF!</v>
      </c>
      <c r="G95" s="10" t="e">
        <f>G37=#REF!</f>
        <v>#REF!</v>
      </c>
      <c r="H95" s="10" t="e">
        <f>H37=#REF!</f>
        <v>#REF!</v>
      </c>
      <c r="I95" s="10" t="e">
        <f>I37=#REF!</f>
        <v>#REF!</v>
      </c>
      <c r="J95" s="10" t="e">
        <f>J37=#REF!</f>
        <v>#REF!</v>
      </c>
      <c r="K95" s="10" t="e">
        <f>K37=#REF!</f>
        <v>#REF!</v>
      </c>
      <c r="L95" s="10" t="e">
        <f>L37=#REF!</f>
        <v>#REF!</v>
      </c>
      <c r="M95" s="10" t="e">
        <f>M37=#REF!</f>
        <v>#REF!</v>
      </c>
      <c r="N95" s="10" t="e">
        <f>N37=#REF!</f>
        <v>#REF!</v>
      </c>
      <c r="O95" s="10" t="e">
        <f>O37=#REF!</f>
        <v>#REF!</v>
      </c>
      <c r="P95" s="10" t="e">
        <f>P37=#REF!</f>
        <v>#REF!</v>
      </c>
      <c r="Q95" s="10" t="e">
        <f>Q37=#REF!</f>
        <v>#REF!</v>
      </c>
      <c r="R95" s="10" t="e">
        <f>R37=#REF!</f>
        <v>#REF!</v>
      </c>
      <c r="S95" s="10" t="e">
        <f>S37=#REF!</f>
        <v>#REF!</v>
      </c>
      <c r="T95" s="10" t="e">
        <f>T37=#REF!</f>
        <v>#REF!</v>
      </c>
      <c r="U95" s="10" t="e">
        <f>U37=#REF!</f>
        <v>#REF!</v>
      </c>
      <c r="V95" s="10" t="e">
        <f>V37=#REF!</f>
        <v>#REF!</v>
      </c>
      <c r="W95" s="10" t="e">
        <f>W37=#REF!</f>
        <v>#REF!</v>
      </c>
      <c r="X95" s="10" t="e">
        <f>X37=#REF!</f>
        <v>#REF!</v>
      </c>
      <c r="Y95" s="10" t="e">
        <f>Y37=#REF!</f>
        <v>#REF!</v>
      </c>
      <c r="Z95" s="10" t="e">
        <f>Z37=#REF!</f>
        <v>#REF!</v>
      </c>
      <c r="AA95" s="10" t="e">
        <f>AA37=#REF!</f>
        <v>#REF!</v>
      </c>
      <c r="AB95" s="10" t="e">
        <f>AB37=#REF!</f>
        <v>#REF!</v>
      </c>
      <c r="AC95" s="33" t="e">
        <f>AC37=#REF!</f>
        <v>#REF!</v>
      </c>
      <c r="AD95" s="33" t="e">
        <f>AD37=#REF!</f>
        <v>#REF!</v>
      </c>
      <c r="AE95" s="10"/>
      <c r="AF95" s="10"/>
      <c r="AG95" s="10"/>
      <c r="AH95" s="10"/>
    </row>
    <row r="96" spans="2:34" ht="16.5" x14ac:dyDescent="0.3">
      <c r="B96" s="10" t="e">
        <f>B38=#REF!</f>
        <v>#REF!</v>
      </c>
      <c r="C96" s="10" t="e">
        <f>C38=#REF!</f>
        <v>#REF!</v>
      </c>
      <c r="D96" s="10" t="e">
        <f>D38=#REF!</f>
        <v>#REF!</v>
      </c>
      <c r="E96" s="10" t="e">
        <f>E38=#REF!</f>
        <v>#REF!</v>
      </c>
      <c r="F96" s="10" t="e">
        <f>F38=#REF!</f>
        <v>#REF!</v>
      </c>
      <c r="G96" s="10" t="e">
        <f>G38=#REF!</f>
        <v>#REF!</v>
      </c>
      <c r="H96" s="10" t="e">
        <f>H38=#REF!</f>
        <v>#REF!</v>
      </c>
      <c r="I96" s="10" t="e">
        <f>I38=#REF!</f>
        <v>#REF!</v>
      </c>
      <c r="J96" s="10" t="e">
        <f>J38=#REF!</f>
        <v>#REF!</v>
      </c>
      <c r="K96" s="10" t="e">
        <f>K38=#REF!</f>
        <v>#REF!</v>
      </c>
      <c r="L96" s="10" t="e">
        <f>L38=#REF!</f>
        <v>#REF!</v>
      </c>
      <c r="M96" s="10" t="e">
        <f>M38=#REF!</f>
        <v>#REF!</v>
      </c>
      <c r="N96" s="10" t="e">
        <f>N38=#REF!</f>
        <v>#REF!</v>
      </c>
      <c r="O96" s="10" t="e">
        <f>O38=#REF!</f>
        <v>#REF!</v>
      </c>
      <c r="P96" s="10" t="e">
        <f>P38=#REF!</f>
        <v>#REF!</v>
      </c>
      <c r="Q96" s="10" t="e">
        <f>Q38=#REF!</f>
        <v>#REF!</v>
      </c>
      <c r="R96" s="10" t="e">
        <f>R38=#REF!</f>
        <v>#REF!</v>
      </c>
      <c r="S96" s="10" t="e">
        <f>S38=#REF!</f>
        <v>#REF!</v>
      </c>
      <c r="T96" s="10" t="e">
        <f>T38=#REF!</f>
        <v>#REF!</v>
      </c>
      <c r="U96" s="10" t="e">
        <f>U38=#REF!</f>
        <v>#REF!</v>
      </c>
      <c r="V96" s="10" t="e">
        <f>V38=#REF!</f>
        <v>#REF!</v>
      </c>
      <c r="W96" s="10" t="e">
        <f>W38=#REF!</f>
        <v>#REF!</v>
      </c>
      <c r="X96" s="10" t="e">
        <f>X38=#REF!</f>
        <v>#REF!</v>
      </c>
      <c r="Y96" s="10" t="e">
        <f>Y38=#REF!</f>
        <v>#REF!</v>
      </c>
      <c r="Z96" s="10" t="e">
        <f>Z38=#REF!</f>
        <v>#REF!</v>
      </c>
      <c r="AA96" s="10" t="e">
        <f>AA38=#REF!</f>
        <v>#REF!</v>
      </c>
      <c r="AB96" s="10" t="e">
        <f>AB38=#REF!</f>
        <v>#REF!</v>
      </c>
      <c r="AC96" s="33" t="e">
        <f>AC38=#REF!</f>
        <v>#REF!</v>
      </c>
      <c r="AD96" s="33" t="e">
        <f>AD38=#REF!</f>
        <v>#REF!</v>
      </c>
      <c r="AE96" s="10"/>
      <c r="AF96" s="10"/>
      <c r="AG96" s="10"/>
      <c r="AH96" s="10"/>
    </row>
    <row r="97" spans="2:34" ht="16.5" x14ac:dyDescent="0.3">
      <c r="B97" s="10" t="e">
        <f>B39=#REF!</f>
        <v>#REF!</v>
      </c>
      <c r="C97" s="10" t="e">
        <f>C39=#REF!</f>
        <v>#REF!</v>
      </c>
      <c r="D97" s="10" t="e">
        <f>D39=#REF!</f>
        <v>#REF!</v>
      </c>
      <c r="E97" s="10" t="e">
        <f>E39=#REF!</f>
        <v>#REF!</v>
      </c>
      <c r="F97" s="10" t="e">
        <f>F39=#REF!</f>
        <v>#REF!</v>
      </c>
      <c r="G97" s="10" t="e">
        <f>G39=#REF!</f>
        <v>#REF!</v>
      </c>
      <c r="H97" s="10" t="e">
        <f>H39=#REF!</f>
        <v>#REF!</v>
      </c>
      <c r="I97" s="10" t="e">
        <f>I39=#REF!</f>
        <v>#REF!</v>
      </c>
      <c r="J97" s="10" t="e">
        <f>J39=#REF!</f>
        <v>#REF!</v>
      </c>
      <c r="K97" s="10" t="e">
        <f>K39=#REF!</f>
        <v>#REF!</v>
      </c>
      <c r="L97" s="10" t="e">
        <f>L39=#REF!</f>
        <v>#REF!</v>
      </c>
      <c r="M97" s="10" t="e">
        <f>M39=#REF!</f>
        <v>#REF!</v>
      </c>
      <c r="N97" s="10" t="e">
        <f>N39=#REF!</f>
        <v>#REF!</v>
      </c>
      <c r="O97" s="10" t="e">
        <f>O39=#REF!</f>
        <v>#REF!</v>
      </c>
      <c r="P97" s="10" t="e">
        <f>P39=#REF!</f>
        <v>#REF!</v>
      </c>
      <c r="Q97" s="10" t="e">
        <f>Q39=#REF!</f>
        <v>#REF!</v>
      </c>
      <c r="R97" s="10" t="e">
        <f>R39=#REF!</f>
        <v>#REF!</v>
      </c>
      <c r="S97" s="10" t="e">
        <f>S39=#REF!</f>
        <v>#REF!</v>
      </c>
      <c r="T97" s="10" t="e">
        <f>T39=#REF!</f>
        <v>#REF!</v>
      </c>
      <c r="U97" s="10" t="e">
        <f>U39=#REF!</f>
        <v>#REF!</v>
      </c>
      <c r="V97" s="10" t="e">
        <f>V39=#REF!</f>
        <v>#REF!</v>
      </c>
      <c r="W97" s="10" t="e">
        <f>W39=#REF!</f>
        <v>#REF!</v>
      </c>
      <c r="X97" s="10" t="e">
        <f>X39=#REF!</f>
        <v>#REF!</v>
      </c>
      <c r="Y97" s="10" t="e">
        <f>Y39=#REF!</f>
        <v>#REF!</v>
      </c>
      <c r="Z97" s="10" t="e">
        <f>Z39=#REF!</f>
        <v>#REF!</v>
      </c>
      <c r="AA97" s="10" t="e">
        <f>AA39=#REF!</f>
        <v>#REF!</v>
      </c>
      <c r="AB97" s="10" t="e">
        <f>AB39=#REF!</f>
        <v>#REF!</v>
      </c>
      <c r="AC97" s="33" t="e">
        <f>AC39=#REF!</f>
        <v>#REF!</v>
      </c>
      <c r="AD97" s="33" t="e">
        <f>AD39=#REF!</f>
        <v>#REF!</v>
      </c>
      <c r="AE97" s="10"/>
      <c r="AF97" s="10"/>
      <c r="AG97" s="10"/>
      <c r="AH97" s="10"/>
    </row>
    <row r="98" spans="2:34" ht="16.5" x14ac:dyDescent="0.3">
      <c r="B98" s="10" t="e">
        <f>B40=#REF!</f>
        <v>#REF!</v>
      </c>
      <c r="C98" s="10" t="e">
        <f>C40=#REF!</f>
        <v>#REF!</v>
      </c>
      <c r="D98" s="10" t="e">
        <f>D40=#REF!</f>
        <v>#REF!</v>
      </c>
      <c r="E98" s="10" t="e">
        <f>E40=#REF!</f>
        <v>#REF!</v>
      </c>
      <c r="F98" s="10" t="e">
        <f>F40=#REF!</f>
        <v>#REF!</v>
      </c>
      <c r="G98" s="10" t="e">
        <f>G40=#REF!</f>
        <v>#REF!</v>
      </c>
      <c r="H98" s="10" t="e">
        <f>H40=#REF!</f>
        <v>#REF!</v>
      </c>
      <c r="I98" s="10" t="e">
        <f>I40=#REF!</f>
        <v>#REF!</v>
      </c>
      <c r="J98" s="10" t="e">
        <f>J40=#REF!</f>
        <v>#REF!</v>
      </c>
      <c r="K98" s="10" t="e">
        <f>K40=#REF!</f>
        <v>#REF!</v>
      </c>
      <c r="L98" s="10" t="e">
        <f>L40=#REF!</f>
        <v>#REF!</v>
      </c>
      <c r="M98" s="10" t="e">
        <f>M40=#REF!</f>
        <v>#REF!</v>
      </c>
      <c r="N98" s="10" t="e">
        <f>N40=#REF!</f>
        <v>#REF!</v>
      </c>
      <c r="O98" s="10" t="e">
        <f>O40=#REF!</f>
        <v>#REF!</v>
      </c>
      <c r="P98" s="10" t="e">
        <f>P40=#REF!</f>
        <v>#REF!</v>
      </c>
      <c r="Q98" s="10" t="e">
        <f>Q40=#REF!</f>
        <v>#REF!</v>
      </c>
      <c r="R98" s="10" t="e">
        <f>R40=#REF!</f>
        <v>#REF!</v>
      </c>
      <c r="S98" s="10" t="e">
        <f>S40=#REF!</f>
        <v>#REF!</v>
      </c>
      <c r="T98" s="10" t="e">
        <f>T40=#REF!</f>
        <v>#REF!</v>
      </c>
      <c r="U98" s="10" t="e">
        <f>U40=#REF!</f>
        <v>#REF!</v>
      </c>
      <c r="V98" s="10" t="e">
        <f>V40=#REF!</f>
        <v>#REF!</v>
      </c>
      <c r="W98" s="10" t="e">
        <f>W40=#REF!</f>
        <v>#REF!</v>
      </c>
      <c r="X98" s="10" t="e">
        <f>X40=#REF!</f>
        <v>#REF!</v>
      </c>
      <c r="Y98" s="10" t="e">
        <f>Y40=#REF!</f>
        <v>#REF!</v>
      </c>
      <c r="Z98" s="10" t="e">
        <f>Z40=#REF!</f>
        <v>#REF!</v>
      </c>
      <c r="AA98" s="10" t="e">
        <f>AA40=#REF!</f>
        <v>#REF!</v>
      </c>
      <c r="AB98" s="10" t="e">
        <f>AB40=#REF!</f>
        <v>#REF!</v>
      </c>
      <c r="AC98" s="33" t="e">
        <f>AC40=#REF!</f>
        <v>#REF!</v>
      </c>
      <c r="AD98" s="33" t="e">
        <f>AD40=#REF!</f>
        <v>#REF!</v>
      </c>
      <c r="AE98" s="10"/>
      <c r="AF98" s="10"/>
      <c r="AG98" s="10"/>
      <c r="AH98" s="10"/>
    </row>
    <row r="99" spans="2:34" ht="16.5" x14ac:dyDescent="0.3">
      <c r="B99" s="10" t="e">
        <f>B41=#REF!</f>
        <v>#REF!</v>
      </c>
      <c r="C99" s="10" t="e">
        <f>C41=#REF!</f>
        <v>#REF!</v>
      </c>
      <c r="D99" s="10" t="e">
        <f>D41=#REF!</f>
        <v>#REF!</v>
      </c>
      <c r="E99" s="10" t="e">
        <f>E41=#REF!</f>
        <v>#REF!</v>
      </c>
      <c r="F99" s="10" t="e">
        <f>F41=#REF!</f>
        <v>#REF!</v>
      </c>
      <c r="G99" s="10" t="e">
        <f>G41=#REF!</f>
        <v>#REF!</v>
      </c>
      <c r="H99" s="10" t="e">
        <f>H41=#REF!</f>
        <v>#REF!</v>
      </c>
      <c r="I99" s="10" t="e">
        <f>I41=#REF!</f>
        <v>#REF!</v>
      </c>
      <c r="J99" s="10" t="e">
        <f>J41=#REF!</f>
        <v>#REF!</v>
      </c>
      <c r="K99" s="10" t="e">
        <f>K41=#REF!</f>
        <v>#REF!</v>
      </c>
      <c r="L99" s="10" t="e">
        <f>L41=#REF!</f>
        <v>#REF!</v>
      </c>
      <c r="M99" s="10" t="e">
        <f>M41=#REF!</f>
        <v>#REF!</v>
      </c>
      <c r="N99" s="10" t="e">
        <f>N41=#REF!</f>
        <v>#REF!</v>
      </c>
      <c r="O99" s="10" t="e">
        <f>O41=#REF!</f>
        <v>#REF!</v>
      </c>
      <c r="P99" s="10" t="e">
        <f>P41=#REF!</f>
        <v>#REF!</v>
      </c>
      <c r="Q99" s="10" t="e">
        <f>Q41=#REF!</f>
        <v>#REF!</v>
      </c>
      <c r="R99" s="10" t="e">
        <f>R41=#REF!</f>
        <v>#REF!</v>
      </c>
      <c r="S99" s="10" t="e">
        <f>S41=#REF!</f>
        <v>#REF!</v>
      </c>
      <c r="T99" s="10" t="e">
        <f>T41=#REF!</f>
        <v>#REF!</v>
      </c>
      <c r="U99" s="10" t="e">
        <f>U41=#REF!</f>
        <v>#REF!</v>
      </c>
      <c r="V99" s="10" t="e">
        <f>V41=#REF!</f>
        <v>#REF!</v>
      </c>
      <c r="W99" s="10" t="e">
        <f>W41=#REF!</f>
        <v>#REF!</v>
      </c>
      <c r="X99" s="10" t="e">
        <f>X41=#REF!</f>
        <v>#REF!</v>
      </c>
      <c r="Y99" s="10" t="e">
        <f>Y41=#REF!</f>
        <v>#REF!</v>
      </c>
      <c r="Z99" s="10" t="e">
        <f>Z41=#REF!</f>
        <v>#REF!</v>
      </c>
      <c r="AA99" s="10" t="e">
        <f>AA41=#REF!</f>
        <v>#REF!</v>
      </c>
      <c r="AB99" s="10" t="e">
        <f>AB41=#REF!</f>
        <v>#REF!</v>
      </c>
      <c r="AC99" s="33" t="e">
        <f>AC41=#REF!</f>
        <v>#REF!</v>
      </c>
      <c r="AD99" s="33" t="e">
        <f>AD41=#REF!</f>
        <v>#REF!</v>
      </c>
      <c r="AE99" s="10"/>
      <c r="AF99" s="10"/>
      <c r="AG99" s="10"/>
      <c r="AH99" s="10"/>
    </row>
    <row r="100" spans="2:34" ht="16.5" x14ac:dyDescent="0.3">
      <c r="B100" s="10" t="e">
        <f>B42=#REF!</f>
        <v>#REF!</v>
      </c>
      <c r="C100" s="10" t="e">
        <f>C42=#REF!</f>
        <v>#REF!</v>
      </c>
      <c r="D100" s="10" t="e">
        <f>D42=#REF!</f>
        <v>#REF!</v>
      </c>
      <c r="E100" s="10" t="e">
        <f>E42=#REF!</f>
        <v>#REF!</v>
      </c>
      <c r="F100" s="10" t="e">
        <f>F42=#REF!</f>
        <v>#REF!</v>
      </c>
      <c r="G100" s="10" t="e">
        <f>G42=#REF!</f>
        <v>#REF!</v>
      </c>
      <c r="H100" s="10" t="e">
        <f>H42=#REF!</f>
        <v>#REF!</v>
      </c>
      <c r="I100" s="10" t="e">
        <f>I42=#REF!</f>
        <v>#REF!</v>
      </c>
      <c r="J100" s="10" t="e">
        <f>J42=#REF!</f>
        <v>#REF!</v>
      </c>
      <c r="K100" s="10" t="e">
        <f>K42=#REF!</f>
        <v>#REF!</v>
      </c>
      <c r="L100" s="10" t="e">
        <f>L42=#REF!</f>
        <v>#REF!</v>
      </c>
      <c r="M100" s="10" t="e">
        <f>M42=#REF!</f>
        <v>#REF!</v>
      </c>
      <c r="N100" s="10" t="e">
        <f>N42=#REF!</f>
        <v>#REF!</v>
      </c>
      <c r="O100" s="10" t="e">
        <f>O42=#REF!</f>
        <v>#REF!</v>
      </c>
      <c r="P100" s="10" t="e">
        <f>P42=#REF!</f>
        <v>#REF!</v>
      </c>
      <c r="Q100" s="10" t="e">
        <f>Q42=#REF!</f>
        <v>#REF!</v>
      </c>
      <c r="R100" s="10" t="e">
        <f>R42=#REF!</f>
        <v>#REF!</v>
      </c>
      <c r="S100" s="10" t="e">
        <f>S42=#REF!</f>
        <v>#REF!</v>
      </c>
      <c r="T100" s="10" t="e">
        <f>T42=#REF!</f>
        <v>#REF!</v>
      </c>
      <c r="U100" s="10" t="e">
        <f>U42=#REF!</f>
        <v>#REF!</v>
      </c>
      <c r="V100" s="10" t="e">
        <f>V42=#REF!</f>
        <v>#REF!</v>
      </c>
      <c r="W100" s="10" t="e">
        <f>W42=#REF!</f>
        <v>#REF!</v>
      </c>
      <c r="X100" s="10" t="e">
        <f>X42=#REF!</f>
        <v>#REF!</v>
      </c>
      <c r="Y100" s="10" t="e">
        <f>Y42=#REF!</f>
        <v>#REF!</v>
      </c>
      <c r="Z100" s="10" t="e">
        <f>Z42=#REF!</f>
        <v>#REF!</v>
      </c>
      <c r="AA100" s="10" t="e">
        <f>AA42=#REF!</f>
        <v>#REF!</v>
      </c>
      <c r="AB100" s="10" t="e">
        <f>AB42=#REF!</f>
        <v>#REF!</v>
      </c>
      <c r="AC100" s="33" t="e">
        <f>AC42=#REF!</f>
        <v>#REF!</v>
      </c>
      <c r="AD100" s="33" t="e">
        <f>AD42=#REF!</f>
        <v>#REF!</v>
      </c>
      <c r="AE100" s="10"/>
      <c r="AF100" s="10"/>
      <c r="AG100" s="10"/>
      <c r="AH100" s="10"/>
    </row>
    <row r="101" spans="2:34" ht="16.5" x14ac:dyDescent="0.3">
      <c r="B101" s="10" t="e">
        <f>B43=#REF!</f>
        <v>#REF!</v>
      </c>
      <c r="C101" s="10" t="e">
        <f>C43=#REF!</f>
        <v>#REF!</v>
      </c>
      <c r="D101" s="10" t="e">
        <f>D43=#REF!</f>
        <v>#REF!</v>
      </c>
      <c r="E101" s="10" t="e">
        <f>E43=#REF!</f>
        <v>#REF!</v>
      </c>
      <c r="F101" s="10" t="e">
        <f>F43=#REF!</f>
        <v>#REF!</v>
      </c>
      <c r="G101" s="10" t="e">
        <f>G43=#REF!</f>
        <v>#REF!</v>
      </c>
      <c r="H101" s="10" t="e">
        <f>H43=#REF!</f>
        <v>#REF!</v>
      </c>
      <c r="I101" s="10" t="e">
        <f>I43=#REF!</f>
        <v>#REF!</v>
      </c>
      <c r="J101" s="10" t="e">
        <f>J43=#REF!</f>
        <v>#REF!</v>
      </c>
      <c r="K101" s="10" t="e">
        <f>K43=#REF!</f>
        <v>#REF!</v>
      </c>
      <c r="L101" s="10" t="e">
        <f>L43=#REF!</f>
        <v>#REF!</v>
      </c>
      <c r="M101" s="10" t="e">
        <f>M43=#REF!</f>
        <v>#REF!</v>
      </c>
      <c r="N101" s="10" t="e">
        <f>N43=#REF!</f>
        <v>#REF!</v>
      </c>
      <c r="O101" s="10" t="e">
        <f>O43=#REF!</f>
        <v>#REF!</v>
      </c>
      <c r="P101" s="10" t="e">
        <f>P43=#REF!</f>
        <v>#REF!</v>
      </c>
      <c r="Q101" s="10" t="e">
        <f>Q43=#REF!</f>
        <v>#REF!</v>
      </c>
      <c r="R101" s="10" t="e">
        <f>R43=#REF!</f>
        <v>#REF!</v>
      </c>
      <c r="S101" s="10" t="e">
        <f>S43=#REF!</f>
        <v>#REF!</v>
      </c>
      <c r="T101" s="10" t="e">
        <f>T43=#REF!</f>
        <v>#REF!</v>
      </c>
      <c r="U101" s="10" t="e">
        <f>U43=#REF!</f>
        <v>#REF!</v>
      </c>
      <c r="V101" s="10" t="e">
        <f>V43=#REF!</f>
        <v>#REF!</v>
      </c>
      <c r="W101" s="10" t="e">
        <f>W43=#REF!</f>
        <v>#REF!</v>
      </c>
      <c r="X101" s="10" t="e">
        <f>X43=#REF!</f>
        <v>#REF!</v>
      </c>
      <c r="Y101" s="10" t="e">
        <f>Y43=#REF!</f>
        <v>#REF!</v>
      </c>
      <c r="Z101" s="10" t="e">
        <f>Z43=#REF!</f>
        <v>#REF!</v>
      </c>
      <c r="AA101" s="10" t="e">
        <f>AA43=#REF!</f>
        <v>#REF!</v>
      </c>
      <c r="AB101" s="10" t="e">
        <f>AB43=#REF!</f>
        <v>#REF!</v>
      </c>
      <c r="AC101" s="33" t="e">
        <f>AC43=#REF!</f>
        <v>#REF!</v>
      </c>
      <c r="AD101" s="33" t="e">
        <f>AD43=#REF!</f>
        <v>#REF!</v>
      </c>
      <c r="AE101" s="10"/>
      <c r="AF101" s="10"/>
      <c r="AG101" s="10"/>
      <c r="AH101" s="10"/>
    </row>
    <row r="102" spans="2:34" ht="16.5" x14ac:dyDescent="0.3">
      <c r="B102" s="10" t="e">
        <f>B44=#REF!</f>
        <v>#REF!</v>
      </c>
      <c r="C102" s="10" t="e">
        <f>C44=#REF!</f>
        <v>#REF!</v>
      </c>
      <c r="D102" s="10" t="e">
        <f>D44=#REF!</f>
        <v>#REF!</v>
      </c>
      <c r="E102" s="10" t="e">
        <f>E44=#REF!</f>
        <v>#REF!</v>
      </c>
      <c r="F102" s="10" t="e">
        <f>F44=#REF!</f>
        <v>#REF!</v>
      </c>
      <c r="G102" s="10" t="e">
        <f>G44=#REF!</f>
        <v>#REF!</v>
      </c>
      <c r="H102" s="10" t="e">
        <f>H44=#REF!</f>
        <v>#REF!</v>
      </c>
      <c r="I102" s="10" t="e">
        <f>I44=#REF!</f>
        <v>#REF!</v>
      </c>
      <c r="J102" s="10" t="e">
        <f>J44=#REF!</f>
        <v>#REF!</v>
      </c>
      <c r="K102" s="10" t="e">
        <f>K44=#REF!</f>
        <v>#REF!</v>
      </c>
      <c r="L102" s="10" t="e">
        <f>L44=#REF!</f>
        <v>#REF!</v>
      </c>
      <c r="M102" s="10" t="e">
        <f>M44=#REF!</f>
        <v>#REF!</v>
      </c>
      <c r="N102" s="10" t="e">
        <f>N44=#REF!</f>
        <v>#REF!</v>
      </c>
      <c r="O102" s="10" t="e">
        <f>O44=#REF!</f>
        <v>#REF!</v>
      </c>
      <c r="P102" s="10" t="e">
        <f>P44=#REF!</f>
        <v>#REF!</v>
      </c>
      <c r="Q102" s="10" t="e">
        <f>Q44=#REF!</f>
        <v>#REF!</v>
      </c>
      <c r="R102" s="10" t="e">
        <f>R44=#REF!</f>
        <v>#REF!</v>
      </c>
      <c r="S102" s="10" t="e">
        <f>S44=#REF!</f>
        <v>#REF!</v>
      </c>
      <c r="T102" s="10" t="e">
        <f>T44=#REF!</f>
        <v>#REF!</v>
      </c>
      <c r="U102" s="10" t="e">
        <f>U44=#REF!</f>
        <v>#REF!</v>
      </c>
      <c r="V102" s="10" t="e">
        <f>V44=#REF!</f>
        <v>#REF!</v>
      </c>
      <c r="W102" s="10" t="e">
        <f>W44=#REF!</f>
        <v>#REF!</v>
      </c>
      <c r="X102" s="10" t="e">
        <f>X44=#REF!</f>
        <v>#REF!</v>
      </c>
      <c r="Y102" s="10" t="e">
        <f>Y44=#REF!</f>
        <v>#REF!</v>
      </c>
      <c r="Z102" s="10" t="e">
        <f>Z44=#REF!</f>
        <v>#REF!</v>
      </c>
      <c r="AA102" s="10" t="e">
        <f>AA44=#REF!</f>
        <v>#REF!</v>
      </c>
      <c r="AB102" s="10" t="e">
        <f>AB44=#REF!</f>
        <v>#REF!</v>
      </c>
      <c r="AC102" s="33" t="e">
        <f>AC44=#REF!</f>
        <v>#REF!</v>
      </c>
      <c r="AD102" s="33" t="e">
        <f>AD44=#REF!</f>
        <v>#REF!</v>
      </c>
      <c r="AE102" s="10"/>
      <c r="AF102" s="10"/>
      <c r="AG102" s="10"/>
      <c r="AH102" s="10"/>
    </row>
    <row r="103" spans="2:34" ht="16.5" x14ac:dyDescent="0.3">
      <c r="B103" s="10" t="e">
        <f>B45=#REF!</f>
        <v>#REF!</v>
      </c>
      <c r="C103" s="10" t="e">
        <f>C45=#REF!</f>
        <v>#REF!</v>
      </c>
      <c r="D103" s="10" t="e">
        <f>D45=#REF!</f>
        <v>#REF!</v>
      </c>
      <c r="E103" s="10" t="e">
        <f>E45=#REF!</f>
        <v>#REF!</v>
      </c>
      <c r="F103" s="10" t="e">
        <f>F45=#REF!</f>
        <v>#REF!</v>
      </c>
      <c r="G103" s="10" t="e">
        <f>G45=#REF!</f>
        <v>#REF!</v>
      </c>
      <c r="H103" s="10" t="e">
        <f>H45=#REF!</f>
        <v>#REF!</v>
      </c>
      <c r="I103" s="10" t="e">
        <f>I45=#REF!</f>
        <v>#REF!</v>
      </c>
      <c r="J103" s="10" t="e">
        <f>J45=#REF!</f>
        <v>#REF!</v>
      </c>
      <c r="K103" s="10" t="e">
        <f>K45=#REF!</f>
        <v>#REF!</v>
      </c>
      <c r="L103" s="10" t="e">
        <f>L45=#REF!</f>
        <v>#REF!</v>
      </c>
      <c r="M103" s="10" t="e">
        <f>M45=#REF!</f>
        <v>#REF!</v>
      </c>
      <c r="N103" s="10" t="e">
        <f>N45=#REF!</f>
        <v>#REF!</v>
      </c>
      <c r="O103" s="10" t="e">
        <f>O45=#REF!</f>
        <v>#REF!</v>
      </c>
      <c r="P103" s="10" t="e">
        <f>P45=#REF!</f>
        <v>#REF!</v>
      </c>
      <c r="Q103" s="10" t="e">
        <f>Q45=#REF!</f>
        <v>#REF!</v>
      </c>
      <c r="R103" s="10" t="e">
        <f>R45=#REF!</f>
        <v>#REF!</v>
      </c>
      <c r="S103" s="10" t="e">
        <f>S45=#REF!</f>
        <v>#REF!</v>
      </c>
      <c r="T103" s="10" t="e">
        <f>T45=#REF!</f>
        <v>#REF!</v>
      </c>
      <c r="U103" s="10" t="e">
        <f>U45=#REF!</f>
        <v>#REF!</v>
      </c>
      <c r="V103" s="10" t="e">
        <f>V45=#REF!</f>
        <v>#REF!</v>
      </c>
      <c r="W103" s="10" t="e">
        <f>W45=#REF!</f>
        <v>#REF!</v>
      </c>
      <c r="X103" s="10" t="e">
        <f>X45=#REF!</f>
        <v>#REF!</v>
      </c>
      <c r="Y103" s="10" t="e">
        <f>Y45=#REF!</f>
        <v>#REF!</v>
      </c>
      <c r="Z103" s="10" t="e">
        <f>Z45=#REF!</f>
        <v>#REF!</v>
      </c>
      <c r="AA103" s="10" t="e">
        <f>AA45=#REF!</f>
        <v>#REF!</v>
      </c>
      <c r="AB103" s="10" t="e">
        <f>AB45=#REF!</f>
        <v>#REF!</v>
      </c>
      <c r="AC103" s="33" t="e">
        <f>AC45=#REF!</f>
        <v>#REF!</v>
      </c>
      <c r="AD103" s="33" t="e">
        <f>AD45=#REF!</f>
        <v>#REF!</v>
      </c>
      <c r="AE103" s="10"/>
      <c r="AF103" s="10"/>
      <c r="AG103" s="10"/>
      <c r="AH103" s="10"/>
    </row>
    <row r="104" spans="2:34" ht="16.5" x14ac:dyDescent="0.3">
      <c r="B104" s="10" t="e">
        <f>B46=#REF!</f>
        <v>#REF!</v>
      </c>
      <c r="C104" s="10" t="e">
        <f>C46=#REF!</f>
        <v>#REF!</v>
      </c>
      <c r="D104" s="10" t="e">
        <f>D46=#REF!</f>
        <v>#REF!</v>
      </c>
      <c r="E104" s="10" t="e">
        <f>E46=#REF!</f>
        <v>#REF!</v>
      </c>
      <c r="F104" s="10" t="e">
        <f>F46=#REF!</f>
        <v>#REF!</v>
      </c>
      <c r="G104" s="10" t="e">
        <f>G46=#REF!</f>
        <v>#REF!</v>
      </c>
      <c r="H104" s="10" t="e">
        <f>H46=#REF!</f>
        <v>#REF!</v>
      </c>
      <c r="I104" s="10" t="e">
        <f>I46=#REF!</f>
        <v>#REF!</v>
      </c>
      <c r="J104" s="10" t="e">
        <f>J46=#REF!</f>
        <v>#REF!</v>
      </c>
      <c r="K104" s="10" t="e">
        <f>K46=#REF!</f>
        <v>#REF!</v>
      </c>
      <c r="L104" s="10" t="e">
        <f>L46=#REF!</f>
        <v>#REF!</v>
      </c>
      <c r="M104" s="10" t="e">
        <f>M46=#REF!</f>
        <v>#REF!</v>
      </c>
      <c r="N104" s="10" t="e">
        <f>N46=#REF!</f>
        <v>#REF!</v>
      </c>
      <c r="O104" s="10" t="e">
        <f>O46=#REF!</f>
        <v>#REF!</v>
      </c>
      <c r="P104" s="10" t="e">
        <f>P46=#REF!</f>
        <v>#REF!</v>
      </c>
      <c r="Q104" s="10" t="e">
        <f>Q46=#REF!</f>
        <v>#REF!</v>
      </c>
      <c r="R104" s="10" t="e">
        <f>R46=#REF!</f>
        <v>#REF!</v>
      </c>
      <c r="S104" s="10" t="e">
        <f>S46=#REF!</f>
        <v>#REF!</v>
      </c>
      <c r="T104" s="10" t="e">
        <f>T46=#REF!</f>
        <v>#REF!</v>
      </c>
      <c r="U104" s="10" t="e">
        <f>U46=#REF!</f>
        <v>#REF!</v>
      </c>
      <c r="V104" s="10" t="e">
        <f>V46=#REF!</f>
        <v>#REF!</v>
      </c>
      <c r="W104" s="10" t="e">
        <f>W46=#REF!</f>
        <v>#REF!</v>
      </c>
      <c r="X104" s="10" t="e">
        <f>X46=#REF!</f>
        <v>#REF!</v>
      </c>
      <c r="Y104" s="10" t="e">
        <f>Y46=#REF!</f>
        <v>#REF!</v>
      </c>
      <c r="Z104" s="10" t="e">
        <f>Z46=#REF!</f>
        <v>#REF!</v>
      </c>
      <c r="AA104" s="10" t="e">
        <f>AA46=#REF!</f>
        <v>#REF!</v>
      </c>
      <c r="AB104" s="10" t="e">
        <f>AB46=#REF!</f>
        <v>#REF!</v>
      </c>
      <c r="AC104" s="33" t="e">
        <f>AC46=#REF!</f>
        <v>#REF!</v>
      </c>
      <c r="AD104" s="33" t="e">
        <f>AD46=#REF!</f>
        <v>#REF!</v>
      </c>
      <c r="AE104" s="10"/>
      <c r="AF104" s="10"/>
      <c r="AG104" s="10"/>
      <c r="AH104" s="10"/>
    </row>
    <row r="105" spans="2:34" ht="16.5" x14ac:dyDescent="0.3">
      <c r="B105" s="10" t="e">
        <f>B47=#REF!</f>
        <v>#REF!</v>
      </c>
      <c r="C105" s="10" t="e">
        <f>C47=#REF!</f>
        <v>#REF!</v>
      </c>
      <c r="D105" s="10" t="e">
        <f>D47=#REF!</f>
        <v>#REF!</v>
      </c>
      <c r="E105" s="10" t="e">
        <f>E47=#REF!</f>
        <v>#REF!</v>
      </c>
      <c r="F105" s="10" t="e">
        <f>F47=#REF!</f>
        <v>#REF!</v>
      </c>
      <c r="G105" s="10" t="e">
        <f>G47=#REF!</f>
        <v>#REF!</v>
      </c>
      <c r="H105" s="10" t="e">
        <f>H47=#REF!</f>
        <v>#REF!</v>
      </c>
      <c r="I105" s="10" t="e">
        <f>I47=#REF!</f>
        <v>#REF!</v>
      </c>
      <c r="J105" s="10" t="e">
        <f>J47=#REF!</f>
        <v>#REF!</v>
      </c>
      <c r="K105" s="10" t="e">
        <f>K47=#REF!</f>
        <v>#REF!</v>
      </c>
      <c r="L105" s="10" t="e">
        <f>L47=#REF!</f>
        <v>#REF!</v>
      </c>
      <c r="M105" s="10" t="e">
        <f>M47=#REF!</f>
        <v>#REF!</v>
      </c>
      <c r="N105" s="10" t="e">
        <f>N47=#REF!</f>
        <v>#REF!</v>
      </c>
      <c r="O105" s="10" t="e">
        <f>O47=#REF!</f>
        <v>#REF!</v>
      </c>
      <c r="P105" s="10" t="e">
        <f>P47=#REF!</f>
        <v>#REF!</v>
      </c>
      <c r="Q105" s="10" t="e">
        <f>Q47=#REF!</f>
        <v>#REF!</v>
      </c>
      <c r="R105" s="10" t="e">
        <f>R47=#REF!</f>
        <v>#REF!</v>
      </c>
      <c r="S105" s="10" t="e">
        <f>S47=#REF!</f>
        <v>#REF!</v>
      </c>
      <c r="T105" s="10" t="e">
        <f>T47=#REF!</f>
        <v>#REF!</v>
      </c>
      <c r="U105" s="10" t="e">
        <f>U47=#REF!</f>
        <v>#REF!</v>
      </c>
      <c r="V105" s="10" t="e">
        <f>V47=#REF!</f>
        <v>#REF!</v>
      </c>
      <c r="W105" s="10" t="e">
        <f>W47=#REF!</f>
        <v>#REF!</v>
      </c>
      <c r="X105" s="10" t="e">
        <f>X47=#REF!</f>
        <v>#REF!</v>
      </c>
      <c r="Y105" s="10" t="e">
        <f>Y47=#REF!</f>
        <v>#REF!</v>
      </c>
      <c r="Z105" s="10" t="e">
        <f>Z47=#REF!</f>
        <v>#REF!</v>
      </c>
      <c r="AA105" s="10" t="e">
        <f>AA47=#REF!</f>
        <v>#REF!</v>
      </c>
      <c r="AB105" s="10" t="e">
        <f>AB47=#REF!</f>
        <v>#REF!</v>
      </c>
      <c r="AC105" s="33" t="e">
        <f>AC47=#REF!</f>
        <v>#REF!</v>
      </c>
      <c r="AD105" s="33" t="e">
        <f>AD47=#REF!</f>
        <v>#REF!</v>
      </c>
      <c r="AE105" s="10"/>
      <c r="AF105" s="10"/>
      <c r="AG105" s="10"/>
      <c r="AH105" s="10"/>
    </row>
    <row r="106" spans="2:34" ht="16.5" x14ac:dyDescent="0.3">
      <c r="B106" s="10" t="e">
        <f>B48=#REF!</f>
        <v>#REF!</v>
      </c>
      <c r="C106" s="10" t="e">
        <f>C48=#REF!</f>
        <v>#REF!</v>
      </c>
      <c r="D106" s="10" t="e">
        <f>D48=#REF!</f>
        <v>#REF!</v>
      </c>
      <c r="E106" s="10" t="e">
        <f>E48=#REF!</f>
        <v>#REF!</v>
      </c>
      <c r="F106" s="10" t="e">
        <f>F48=#REF!</f>
        <v>#REF!</v>
      </c>
      <c r="G106" s="10" t="e">
        <f>G48=#REF!</f>
        <v>#REF!</v>
      </c>
      <c r="H106" s="10" t="e">
        <f>H48=#REF!</f>
        <v>#REF!</v>
      </c>
      <c r="I106" s="10" t="e">
        <f>I48=#REF!</f>
        <v>#REF!</v>
      </c>
      <c r="J106" s="10" t="e">
        <f>J48=#REF!</f>
        <v>#REF!</v>
      </c>
      <c r="K106" s="10" t="e">
        <f>K48=#REF!</f>
        <v>#REF!</v>
      </c>
      <c r="L106" s="10" t="e">
        <f>L48=#REF!</f>
        <v>#REF!</v>
      </c>
      <c r="M106" s="10" t="e">
        <f>M48=#REF!</f>
        <v>#REF!</v>
      </c>
      <c r="N106" s="10" t="e">
        <f>N48=#REF!</f>
        <v>#REF!</v>
      </c>
      <c r="O106" s="10" t="e">
        <f>O48=#REF!</f>
        <v>#REF!</v>
      </c>
      <c r="P106" s="10" t="e">
        <f>P48=#REF!</f>
        <v>#REF!</v>
      </c>
      <c r="Q106" s="10" t="e">
        <f>Q48=#REF!</f>
        <v>#REF!</v>
      </c>
      <c r="R106" s="10" t="e">
        <f>R48=#REF!</f>
        <v>#REF!</v>
      </c>
      <c r="S106" s="10" t="e">
        <f>S48=#REF!</f>
        <v>#REF!</v>
      </c>
      <c r="T106" s="10" t="e">
        <f>T48=#REF!</f>
        <v>#REF!</v>
      </c>
      <c r="U106" s="10" t="e">
        <f>U48=#REF!</f>
        <v>#REF!</v>
      </c>
      <c r="V106" s="10" t="e">
        <f>V48=#REF!</f>
        <v>#REF!</v>
      </c>
      <c r="W106" s="10" t="e">
        <f>W48=#REF!</f>
        <v>#REF!</v>
      </c>
      <c r="X106" s="10" t="e">
        <f>X48=#REF!</f>
        <v>#REF!</v>
      </c>
      <c r="Y106" s="10" t="e">
        <f>Y48=#REF!</f>
        <v>#REF!</v>
      </c>
      <c r="Z106" s="10" t="e">
        <f>Z48=#REF!</f>
        <v>#REF!</v>
      </c>
      <c r="AA106" s="10" t="e">
        <f>AA48=#REF!</f>
        <v>#REF!</v>
      </c>
      <c r="AB106" s="10" t="e">
        <f>AB48=#REF!</f>
        <v>#REF!</v>
      </c>
      <c r="AC106" s="33" t="e">
        <f>AC48=#REF!</f>
        <v>#REF!</v>
      </c>
      <c r="AD106" s="33" t="e">
        <f>AD48=#REF!</f>
        <v>#REF!</v>
      </c>
      <c r="AE106" s="10"/>
      <c r="AF106" s="10"/>
      <c r="AG106" s="10"/>
      <c r="AH106" s="10"/>
    </row>
    <row r="107" spans="2:34" ht="16.5" x14ac:dyDescent="0.3">
      <c r="B107" s="10" t="e">
        <f>B49=#REF!</f>
        <v>#REF!</v>
      </c>
      <c r="C107" s="10" t="e">
        <f>C49=#REF!</f>
        <v>#REF!</v>
      </c>
      <c r="D107" s="10" t="e">
        <f>D49=#REF!</f>
        <v>#REF!</v>
      </c>
      <c r="E107" s="10" t="e">
        <f>E49=#REF!</f>
        <v>#REF!</v>
      </c>
      <c r="F107" s="10" t="e">
        <f>F49=#REF!</f>
        <v>#REF!</v>
      </c>
      <c r="G107" s="10" t="e">
        <f>G49=#REF!</f>
        <v>#REF!</v>
      </c>
      <c r="H107" s="10" t="e">
        <f>H49=#REF!</f>
        <v>#REF!</v>
      </c>
      <c r="I107" s="10" t="e">
        <f>I49=#REF!</f>
        <v>#REF!</v>
      </c>
      <c r="J107" s="10" t="e">
        <f>J49=#REF!</f>
        <v>#REF!</v>
      </c>
      <c r="K107" s="10" t="e">
        <f>K49=#REF!</f>
        <v>#REF!</v>
      </c>
      <c r="L107" s="10" t="e">
        <f>L49=#REF!</f>
        <v>#REF!</v>
      </c>
      <c r="M107" s="10" t="e">
        <f>M49=#REF!</f>
        <v>#REF!</v>
      </c>
      <c r="N107" s="10" t="e">
        <f>N49=#REF!</f>
        <v>#REF!</v>
      </c>
      <c r="O107" s="10" t="e">
        <f>O49=#REF!</f>
        <v>#REF!</v>
      </c>
      <c r="P107" s="10" t="e">
        <f>P49=#REF!</f>
        <v>#REF!</v>
      </c>
      <c r="Q107" s="10" t="e">
        <f>Q49=#REF!</f>
        <v>#REF!</v>
      </c>
      <c r="R107" s="10" t="e">
        <f>R49=#REF!</f>
        <v>#REF!</v>
      </c>
      <c r="S107" s="10" t="e">
        <f>S49=#REF!</f>
        <v>#REF!</v>
      </c>
      <c r="T107" s="10" t="e">
        <f>T49=#REF!</f>
        <v>#REF!</v>
      </c>
      <c r="U107" s="10" t="e">
        <f>U49=#REF!</f>
        <v>#REF!</v>
      </c>
      <c r="V107" s="10" t="e">
        <f>V49=#REF!</f>
        <v>#REF!</v>
      </c>
      <c r="W107" s="10" t="e">
        <f>W49=#REF!</f>
        <v>#REF!</v>
      </c>
      <c r="X107" s="10" t="e">
        <f>X49=#REF!</f>
        <v>#REF!</v>
      </c>
      <c r="Y107" s="10" t="e">
        <f>Y49=#REF!</f>
        <v>#REF!</v>
      </c>
      <c r="Z107" s="10" t="e">
        <f>Z49=#REF!</f>
        <v>#REF!</v>
      </c>
      <c r="AA107" s="10" t="e">
        <f>AA49=#REF!</f>
        <v>#REF!</v>
      </c>
      <c r="AB107" s="10" t="e">
        <f>AB49=#REF!</f>
        <v>#REF!</v>
      </c>
      <c r="AC107" s="33" t="e">
        <f>AC49=#REF!</f>
        <v>#REF!</v>
      </c>
      <c r="AD107" s="33" t="e">
        <f>AD49=#REF!</f>
        <v>#REF!</v>
      </c>
      <c r="AE107" s="10"/>
      <c r="AF107" s="10"/>
      <c r="AG107" s="10"/>
      <c r="AH107" s="10"/>
    </row>
    <row r="108" spans="2:34" ht="16.5" x14ac:dyDescent="0.3">
      <c r="B108" s="10" t="e">
        <f>B50=#REF!</f>
        <v>#REF!</v>
      </c>
      <c r="C108" s="10" t="e">
        <f>C50=#REF!</f>
        <v>#REF!</v>
      </c>
      <c r="D108" s="10" t="e">
        <f>D50=#REF!</f>
        <v>#REF!</v>
      </c>
      <c r="E108" s="10" t="e">
        <f>E50=#REF!</f>
        <v>#REF!</v>
      </c>
      <c r="F108" s="10" t="e">
        <f>F50=#REF!</f>
        <v>#REF!</v>
      </c>
      <c r="G108" s="10" t="e">
        <f>G50=#REF!</f>
        <v>#REF!</v>
      </c>
      <c r="H108" s="10" t="e">
        <f>H50=#REF!</f>
        <v>#REF!</v>
      </c>
      <c r="I108" s="10" t="e">
        <f>I50=#REF!</f>
        <v>#REF!</v>
      </c>
      <c r="J108" s="10" t="e">
        <f>J50=#REF!</f>
        <v>#REF!</v>
      </c>
      <c r="K108" s="10" t="e">
        <f>K50=#REF!</f>
        <v>#REF!</v>
      </c>
      <c r="L108" s="10" t="e">
        <f>L50=#REF!</f>
        <v>#REF!</v>
      </c>
      <c r="M108" s="10" t="e">
        <f>M50=#REF!</f>
        <v>#REF!</v>
      </c>
      <c r="N108" s="10" t="e">
        <f>N50=#REF!</f>
        <v>#REF!</v>
      </c>
      <c r="O108" s="10" t="e">
        <f>O50=#REF!</f>
        <v>#REF!</v>
      </c>
      <c r="P108" s="10" t="e">
        <f>P50=#REF!</f>
        <v>#REF!</v>
      </c>
      <c r="Q108" s="10" t="e">
        <f>Q50=#REF!</f>
        <v>#REF!</v>
      </c>
      <c r="R108" s="10" t="e">
        <f>R50=#REF!</f>
        <v>#REF!</v>
      </c>
      <c r="S108" s="10" t="e">
        <f>S50=#REF!</f>
        <v>#REF!</v>
      </c>
      <c r="T108" s="10" t="e">
        <f>T50=#REF!</f>
        <v>#REF!</v>
      </c>
      <c r="U108" s="10" t="e">
        <f>U50=#REF!</f>
        <v>#REF!</v>
      </c>
      <c r="V108" s="10" t="e">
        <f>V50=#REF!</f>
        <v>#REF!</v>
      </c>
      <c r="W108" s="10" t="e">
        <f>W50=#REF!</f>
        <v>#REF!</v>
      </c>
      <c r="X108" s="10" t="e">
        <f>X50=#REF!</f>
        <v>#REF!</v>
      </c>
      <c r="Y108" s="10" t="e">
        <f>Y50=#REF!</f>
        <v>#REF!</v>
      </c>
      <c r="Z108" s="10" t="e">
        <f>Z50=#REF!</f>
        <v>#REF!</v>
      </c>
      <c r="AA108" s="10" t="e">
        <f>AA50=#REF!</f>
        <v>#REF!</v>
      </c>
      <c r="AB108" s="10" t="e">
        <f>AB50=#REF!</f>
        <v>#REF!</v>
      </c>
      <c r="AC108" s="33" t="e">
        <f>AC50=#REF!</f>
        <v>#REF!</v>
      </c>
      <c r="AD108" s="33" t="e">
        <f>AD50=#REF!</f>
        <v>#REF!</v>
      </c>
      <c r="AE108" s="10"/>
      <c r="AF108" s="10"/>
      <c r="AG108" s="10"/>
      <c r="AH108" s="10"/>
    </row>
    <row r="109" spans="2:34" ht="16.5" x14ac:dyDescent="0.3">
      <c r="B109" s="10" t="e">
        <f>B51=#REF!</f>
        <v>#REF!</v>
      </c>
      <c r="C109" s="10" t="e">
        <f>C51=#REF!</f>
        <v>#REF!</v>
      </c>
      <c r="D109" s="10" t="e">
        <f>D51=#REF!</f>
        <v>#REF!</v>
      </c>
      <c r="E109" s="10" t="e">
        <f>E51=#REF!</f>
        <v>#REF!</v>
      </c>
      <c r="F109" s="10" t="e">
        <f>F51=#REF!</f>
        <v>#REF!</v>
      </c>
      <c r="G109" s="10" t="e">
        <f>G51=#REF!</f>
        <v>#REF!</v>
      </c>
      <c r="H109" s="10" t="e">
        <f>H51=#REF!</f>
        <v>#REF!</v>
      </c>
      <c r="I109" s="10" t="e">
        <f>I51=#REF!</f>
        <v>#REF!</v>
      </c>
      <c r="J109" s="10" t="e">
        <f>J51=#REF!</f>
        <v>#REF!</v>
      </c>
      <c r="K109" s="10" t="e">
        <f>K51=#REF!</f>
        <v>#REF!</v>
      </c>
      <c r="L109" s="10" t="e">
        <f>L51=#REF!</f>
        <v>#REF!</v>
      </c>
      <c r="M109" s="10" t="e">
        <f>M51=#REF!</f>
        <v>#REF!</v>
      </c>
      <c r="N109" s="10" t="e">
        <f>N51=#REF!</f>
        <v>#REF!</v>
      </c>
      <c r="O109" s="10" t="e">
        <f>O51=#REF!</f>
        <v>#REF!</v>
      </c>
      <c r="P109" s="10" t="e">
        <f>P51=#REF!</f>
        <v>#REF!</v>
      </c>
      <c r="Q109" s="10" t="e">
        <f>Q51=#REF!</f>
        <v>#REF!</v>
      </c>
      <c r="R109" s="10" t="e">
        <f>R51=#REF!</f>
        <v>#REF!</v>
      </c>
      <c r="S109" s="10" t="e">
        <f>S51=#REF!</f>
        <v>#REF!</v>
      </c>
      <c r="T109" s="10" t="e">
        <f>T51=#REF!</f>
        <v>#REF!</v>
      </c>
      <c r="U109" s="10" t="e">
        <f>U51=#REF!</f>
        <v>#REF!</v>
      </c>
      <c r="V109" s="10" t="e">
        <f>V51=#REF!</f>
        <v>#REF!</v>
      </c>
      <c r="W109" s="10" t="e">
        <f>W51=#REF!</f>
        <v>#REF!</v>
      </c>
      <c r="X109" s="10" t="e">
        <f>X51=#REF!</f>
        <v>#REF!</v>
      </c>
      <c r="Y109" s="10" t="e">
        <f>Y51=#REF!</f>
        <v>#REF!</v>
      </c>
      <c r="Z109" s="10" t="e">
        <f>Z51=#REF!</f>
        <v>#REF!</v>
      </c>
      <c r="AA109" s="10" t="e">
        <f>AA51=#REF!</f>
        <v>#REF!</v>
      </c>
      <c r="AB109" s="10" t="e">
        <f>AB51=#REF!</f>
        <v>#REF!</v>
      </c>
      <c r="AC109" s="33" t="e">
        <f>AC51=#REF!</f>
        <v>#REF!</v>
      </c>
      <c r="AD109" s="33" t="e">
        <f>AD51=#REF!</f>
        <v>#REF!</v>
      </c>
      <c r="AE109" s="10"/>
      <c r="AF109" s="10"/>
      <c r="AG109" s="10"/>
      <c r="AH109" s="10"/>
    </row>
    <row r="110" spans="2:34" ht="16.5" x14ac:dyDescent="0.3">
      <c r="B110" s="10" t="e">
        <f>B52=#REF!</f>
        <v>#REF!</v>
      </c>
      <c r="C110" s="10" t="e">
        <f>C52=#REF!</f>
        <v>#REF!</v>
      </c>
      <c r="D110" s="10" t="e">
        <f>D52=#REF!</f>
        <v>#REF!</v>
      </c>
      <c r="E110" s="10" t="e">
        <f>E52=#REF!</f>
        <v>#REF!</v>
      </c>
      <c r="F110" s="10" t="e">
        <f>F52=#REF!</f>
        <v>#REF!</v>
      </c>
      <c r="G110" s="10" t="e">
        <f>G52=#REF!</f>
        <v>#REF!</v>
      </c>
      <c r="H110" s="10" t="e">
        <f>H52=#REF!</f>
        <v>#REF!</v>
      </c>
      <c r="I110" s="10" t="e">
        <f>I52=#REF!</f>
        <v>#REF!</v>
      </c>
      <c r="J110" s="10" t="e">
        <f>J52=#REF!</f>
        <v>#REF!</v>
      </c>
      <c r="K110" s="10" t="e">
        <f>K52=#REF!</f>
        <v>#REF!</v>
      </c>
      <c r="L110" s="10" t="e">
        <f>L52=#REF!</f>
        <v>#REF!</v>
      </c>
      <c r="M110" s="10" t="e">
        <f>M52=#REF!</f>
        <v>#REF!</v>
      </c>
      <c r="N110" s="10" t="e">
        <f>N52=#REF!</f>
        <v>#REF!</v>
      </c>
      <c r="O110" s="10" t="e">
        <f>O52=#REF!</f>
        <v>#REF!</v>
      </c>
      <c r="P110" s="10" t="e">
        <f>P52=#REF!</f>
        <v>#REF!</v>
      </c>
      <c r="Q110" s="10" t="e">
        <f>Q52=#REF!</f>
        <v>#REF!</v>
      </c>
      <c r="R110" s="10" t="e">
        <f>R52=#REF!</f>
        <v>#REF!</v>
      </c>
      <c r="S110" s="10" t="e">
        <f>S52=#REF!</f>
        <v>#REF!</v>
      </c>
      <c r="T110" s="10" t="e">
        <f>T52=#REF!</f>
        <v>#REF!</v>
      </c>
      <c r="U110" s="10" t="e">
        <f>U52=#REF!</f>
        <v>#REF!</v>
      </c>
      <c r="V110" s="10" t="e">
        <f>V52=#REF!</f>
        <v>#REF!</v>
      </c>
      <c r="W110" s="10" t="e">
        <f>W52=#REF!</f>
        <v>#REF!</v>
      </c>
      <c r="X110" s="10" t="e">
        <f>X52=#REF!</f>
        <v>#REF!</v>
      </c>
      <c r="Y110" s="10" t="e">
        <f>Y52=#REF!</f>
        <v>#REF!</v>
      </c>
      <c r="Z110" s="10" t="e">
        <f>Z52=#REF!</f>
        <v>#REF!</v>
      </c>
      <c r="AA110" s="10" t="e">
        <f>AA52=#REF!</f>
        <v>#REF!</v>
      </c>
      <c r="AB110" s="10" t="e">
        <f>AB52=#REF!</f>
        <v>#REF!</v>
      </c>
      <c r="AC110" s="33" t="e">
        <f>AC52=#REF!</f>
        <v>#REF!</v>
      </c>
      <c r="AD110" s="33" t="e">
        <f>AD52=#REF!</f>
        <v>#REF!</v>
      </c>
      <c r="AE110" s="10"/>
      <c r="AF110" s="10"/>
      <c r="AG110" s="10"/>
      <c r="AH110" s="10"/>
    </row>
    <row r="111" spans="2:34" ht="16.5" x14ac:dyDescent="0.3">
      <c r="B111" s="10" t="e">
        <f>B53=#REF!</f>
        <v>#REF!</v>
      </c>
      <c r="C111" s="10" t="e">
        <f>C53=#REF!</f>
        <v>#REF!</v>
      </c>
      <c r="D111" s="10" t="e">
        <f>D53=#REF!</f>
        <v>#REF!</v>
      </c>
      <c r="E111" s="10" t="e">
        <f>E53=#REF!</f>
        <v>#REF!</v>
      </c>
      <c r="F111" s="10" t="e">
        <f>F53=#REF!</f>
        <v>#REF!</v>
      </c>
      <c r="G111" s="10" t="e">
        <f>G53=#REF!</f>
        <v>#REF!</v>
      </c>
      <c r="H111" s="10" t="e">
        <f>H53=#REF!</f>
        <v>#REF!</v>
      </c>
      <c r="I111" s="10" t="e">
        <f>I53=#REF!</f>
        <v>#REF!</v>
      </c>
      <c r="J111" s="10" t="e">
        <f>J53=#REF!</f>
        <v>#REF!</v>
      </c>
      <c r="K111" s="10" t="e">
        <f>K53=#REF!</f>
        <v>#REF!</v>
      </c>
      <c r="L111" s="10" t="e">
        <f>L53=#REF!</f>
        <v>#REF!</v>
      </c>
      <c r="M111" s="10" t="e">
        <f>M53=#REF!</f>
        <v>#REF!</v>
      </c>
      <c r="N111" s="10" t="e">
        <f>N53=#REF!</f>
        <v>#REF!</v>
      </c>
      <c r="O111" s="10" t="e">
        <f>O53=#REF!</f>
        <v>#REF!</v>
      </c>
      <c r="P111" s="10" t="e">
        <f>P53=#REF!</f>
        <v>#REF!</v>
      </c>
      <c r="Q111" s="10" t="e">
        <f>Q53=#REF!</f>
        <v>#REF!</v>
      </c>
      <c r="R111" s="10" t="e">
        <f>R53=#REF!</f>
        <v>#REF!</v>
      </c>
      <c r="S111" s="10" t="e">
        <f>S53=#REF!</f>
        <v>#REF!</v>
      </c>
      <c r="T111" s="10" t="e">
        <f>T53=#REF!</f>
        <v>#REF!</v>
      </c>
      <c r="U111" s="10" t="e">
        <f>U53=#REF!</f>
        <v>#REF!</v>
      </c>
      <c r="V111" s="10" t="e">
        <f>V53=#REF!</f>
        <v>#REF!</v>
      </c>
      <c r="W111" s="10" t="e">
        <f>W53=#REF!</f>
        <v>#REF!</v>
      </c>
      <c r="X111" s="10" t="e">
        <f>X53=#REF!</f>
        <v>#REF!</v>
      </c>
      <c r="Y111" s="10" t="e">
        <f>Y53=#REF!</f>
        <v>#REF!</v>
      </c>
      <c r="Z111" s="10" t="e">
        <f>Z53=#REF!</f>
        <v>#REF!</v>
      </c>
      <c r="AA111" s="10" t="e">
        <f>AA53=#REF!</f>
        <v>#REF!</v>
      </c>
      <c r="AB111" s="10" t="e">
        <f>AB53=#REF!</f>
        <v>#REF!</v>
      </c>
      <c r="AC111" s="33" t="e">
        <f>AC53=#REF!</f>
        <v>#REF!</v>
      </c>
      <c r="AD111" s="33" t="e">
        <f>AD53=#REF!</f>
        <v>#REF!</v>
      </c>
      <c r="AE111" s="10"/>
      <c r="AF111" s="10"/>
      <c r="AG111" s="10"/>
      <c r="AH111" s="10"/>
    </row>
    <row r="112" spans="2:34" ht="16.5" x14ac:dyDescent="0.3">
      <c r="B112" s="10" t="e">
        <f>B54=#REF!</f>
        <v>#REF!</v>
      </c>
      <c r="C112" s="10" t="e">
        <f>C54=#REF!</f>
        <v>#REF!</v>
      </c>
      <c r="D112" s="10" t="e">
        <f>D54=#REF!</f>
        <v>#REF!</v>
      </c>
      <c r="E112" s="10" t="e">
        <f>E54=#REF!</f>
        <v>#REF!</v>
      </c>
      <c r="F112" s="10" t="e">
        <f>F54=#REF!</f>
        <v>#REF!</v>
      </c>
      <c r="G112" s="10" t="e">
        <f>G54=#REF!</f>
        <v>#REF!</v>
      </c>
      <c r="H112" s="10" t="e">
        <f>H54=#REF!</f>
        <v>#REF!</v>
      </c>
      <c r="I112" s="10" t="e">
        <f>I54=#REF!</f>
        <v>#REF!</v>
      </c>
      <c r="J112" s="10" t="e">
        <f>J54=#REF!</f>
        <v>#REF!</v>
      </c>
      <c r="K112" s="10" t="e">
        <f>K54=#REF!</f>
        <v>#REF!</v>
      </c>
      <c r="L112" s="10" t="e">
        <f>L54=#REF!</f>
        <v>#REF!</v>
      </c>
      <c r="M112" s="10" t="e">
        <f>M54=#REF!</f>
        <v>#REF!</v>
      </c>
      <c r="N112" s="10" t="e">
        <f>N54=#REF!</f>
        <v>#REF!</v>
      </c>
      <c r="O112" s="10" t="e">
        <f>O54=#REF!</f>
        <v>#REF!</v>
      </c>
      <c r="P112" s="10" t="e">
        <f>P54=#REF!</f>
        <v>#REF!</v>
      </c>
      <c r="Q112" s="10" t="e">
        <f>Q54=#REF!</f>
        <v>#REF!</v>
      </c>
      <c r="R112" s="10" t="e">
        <f>R54=#REF!</f>
        <v>#REF!</v>
      </c>
      <c r="S112" s="10" t="e">
        <f>S54=#REF!</f>
        <v>#REF!</v>
      </c>
      <c r="T112" s="10" t="e">
        <f>T54=#REF!</f>
        <v>#REF!</v>
      </c>
      <c r="U112" s="10" t="e">
        <f>U54=#REF!</f>
        <v>#REF!</v>
      </c>
      <c r="V112" s="10" t="e">
        <f>V54=#REF!</f>
        <v>#REF!</v>
      </c>
      <c r="W112" s="10" t="e">
        <f>W54=#REF!</f>
        <v>#REF!</v>
      </c>
      <c r="X112" s="10" t="e">
        <f>X54=#REF!</f>
        <v>#REF!</v>
      </c>
      <c r="Y112" s="10" t="e">
        <f>Y54=#REF!</f>
        <v>#REF!</v>
      </c>
      <c r="Z112" s="10" t="e">
        <f>Z54=#REF!</f>
        <v>#REF!</v>
      </c>
      <c r="AA112" s="10" t="e">
        <f>AA54=#REF!</f>
        <v>#REF!</v>
      </c>
      <c r="AB112" s="10" t="e">
        <f>AB54=#REF!</f>
        <v>#REF!</v>
      </c>
      <c r="AC112" s="33" t="e">
        <f>AC54=#REF!</f>
        <v>#REF!</v>
      </c>
      <c r="AD112" s="33" t="e">
        <f>AD54=#REF!</f>
        <v>#REF!</v>
      </c>
      <c r="AE112" s="10"/>
      <c r="AF112" s="10"/>
      <c r="AG112" s="10"/>
      <c r="AH112" s="10"/>
    </row>
    <row r="113" spans="2:34" ht="16.5" x14ac:dyDescent="0.3">
      <c r="B113" s="10" t="e">
        <f>B55=#REF!</f>
        <v>#REF!</v>
      </c>
      <c r="C113" s="10" t="e">
        <f>C55=#REF!</f>
        <v>#REF!</v>
      </c>
      <c r="D113" s="10" t="e">
        <f>D55=#REF!</f>
        <v>#REF!</v>
      </c>
      <c r="E113" s="10" t="e">
        <f>E55=#REF!</f>
        <v>#REF!</v>
      </c>
      <c r="F113" s="10" t="e">
        <f>F55=#REF!</f>
        <v>#REF!</v>
      </c>
      <c r="G113" s="10" t="e">
        <f>G55=#REF!</f>
        <v>#REF!</v>
      </c>
      <c r="H113" s="10" t="e">
        <f>H55=#REF!</f>
        <v>#REF!</v>
      </c>
      <c r="I113" s="10" t="e">
        <f>I55=#REF!</f>
        <v>#REF!</v>
      </c>
      <c r="J113" s="10" t="e">
        <f>J55=#REF!</f>
        <v>#REF!</v>
      </c>
      <c r="K113" s="10" t="e">
        <f>K55=#REF!</f>
        <v>#REF!</v>
      </c>
      <c r="L113" s="10" t="e">
        <f>L55=#REF!</f>
        <v>#REF!</v>
      </c>
      <c r="M113" s="10" t="e">
        <f>M55=#REF!</f>
        <v>#REF!</v>
      </c>
      <c r="N113" s="10" t="e">
        <f>N55=#REF!</f>
        <v>#REF!</v>
      </c>
      <c r="O113" s="10" t="e">
        <f>O55=#REF!</f>
        <v>#REF!</v>
      </c>
      <c r="P113" s="10" t="e">
        <f>P55=#REF!</f>
        <v>#REF!</v>
      </c>
      <c r="Q113" s="10" t="e">
        <f>Q55=#REF!</f>
        <v>#REF!</v>
      </c>
      <c r="R113" s="10" t="e">
        <f>R55=#REF!</f>
        <v>#REF!</v>
      </c>
      <c r="S113" s="10" t="e">
        <f>S55=#REF!</f>
        <v>#REF!</v>
      </c>
      <c r="T113" s="10" t="e">
        <f>T55=#REF!</f>
        <v>#REF!</v>
      </c>
      <c r="U113" s="10" t="e">
        <f>U55=#REF!</f>
        <v>#REF!</v>
      </c>
      <c r="V113" s="10" t="e">
        <f>V55=#REF!</f>
        <v>#REF!</v>
      </c>
      <c r="W113" s="10" t="e">
        <f>W55=#REF!</f>
        <v>#REF!</v>
      </c>
      <c r="X113" s="10" t="e">
        <f>X55=#REF!</f>
        <v>#REF!</v>
      </c>
      <c r="Y113" s="10" t="e">
        <f>Y55=#REF!</f>
        <v>#REF!</v>
      </c>
      <c r="Z113" s="10" t="e">
        <f>Z55=#REF!</f>
        <v>#REF!</v>
      </c>
      <c r="AA113" s="10" t="e">
        <f>AA55=#REF!</f>
        <v>#REF!</v>
      </c>
      <c r="AB113" s="10" t="e">
        <f>AB55=#REF!</f>
        <v>#REF!</v>
      </c>
      <c r="AC113" s="33" t="e">
        <f>AC55=#REF!</f>
        <v>#REF!</v>
      </c>
      <c r="AD113" s="33" t="e">
        <f>AD55=#REF!</f>
        <v>#REF!</v>
      </c>
      <c r="AE113" s="10"/>
      <c r="AF113" s="10"/>
      <c r="AG113" s="10"/>
      <c r="AH113" s="10"/>
    </row>
    <row r="114" spans="2:34" ht="16.5" x14ac:dyDescent="0.3">
      <c r="B114" s="10" t="e">
        <f>B56=#REF!</f>
        <v>#REF!</v>
      </c>
      <c r="C114" s="10" t="e">
        <f>C56=#REF!</f>
        <v>#REF!</v>
      </c>
      <c r="D114" s="10" t="e">
        <f>D56=#REF!</f>
        <v>#REF!</v>
      </c>
      <c r="E114" s="10" t="e">
        <f>E56=#REF!</f>
        <v>#REF!</v>
      </c>
      <c r="F114" s="10" t="e">
        <f>F56=#REF!</f>
        <v>#REF!</v>
      </c>
      <c r="G114" s="10" t="e">
        <f>G56=#REF!</f>
        <v>#REF!</v>
      </c>
      <c r="H114" s="10" t="e">
        <f>H56=#REF!</f>
        <v>#REF!</v>
      </c>
      <c r="I114" s="10" t="e">
        <f>I56=#REF!</f>
        <v>#REF!</v>
      </c>
      <c r="J114" s="10" t="e">
        <f>J56=#REF!</f>
        <v>#REF!</v>
      </c>
      <c r="K114" s="10" t="e">
        <f>K56=#REF!</f>
        <v>#REF!</v>
      </c>
      <c r="L114" s="10" t="e">
        <f>L56=#REF!</f>
        <v>#REF!</v>
      </c>
      <c r="M114" s="10" t="e">
        <f>M56=#REF!</f>
        <v>#REF!</v>
      </c>
      <c r="N114" s="10" t="e">
        <f>N56=#REF!</f>
        <v>#REF!</v>
      </c>
      <c r="O114" s="10" t="e">
        <f>O56=#REF!</f>
        <v>#REF!</v>
      </c>
      <c r="P114" s="10" t="e">
        <f>P56=#REF!</f>
        <v>#REF!</v>
      </c>
      <c r="Q114" s="10" t="e">
        <f>Q56=#REF!</f>
        <v>#REF!</v>
      </c>
      <c r="R114" s="10" t="e">
        <f>R56=#REF!</f>
        <v>#REF!</v>
      </c>
      <c r="S114" s="10" t="e">
        <f>S56=#REF!</f>
        <v>#REF!</v>
      </c>
      <c r="T114" s="10" t="e">
        <f>T56=#REF!</f>
        <v>#REF!</v>
      </c>
      <c r="U114" s="10" t="e">
        <f>U56=#REF!</f>
        <v>#REF!</v>
      </c>
      <c r="V114" s="10" t="e">
        <f>V56=#REF!</f>
        <v>#REF!</v>
      </c>
      <c r="W114" s="10" t="e">
        <f>W56=#REF!</f>
        <v>#REF!</v>
      </c>
      <c r="X114" s="10" t="e">
        <f>X56=#REF!</f>
        <v>#REF!</v>
      </c>
      <c r="Y114" s="10" t="e">
        <f>Y56=#REF!</f>
        <v>#REF!</v>
      </c>
      <c r="Z114" s="10" t="e">
        <f>Z56=#REF!</f>
        <v>#REF!</v>
      </c>
      <c r="AA114" s="10" t="e">
        <f>AA56=#REF!</f>
        <v>#REF!</v>
      </c>
      <c r="AB114" s="10" t="e">
        <f>AB56=#REF!</f>
        <v>#REF!</v>
      </c>
      <c r="AC114" s="33" t="e">
        <f>AC56=#REF!</f>
        <v>#REF!</v>
      </c>
      <c r="AD114" s="33" t="e">
        <f>AD56=#REF!</f>
        <v>#REF!</v>
      </c>
      <c r="AE114" s="10"/>
      <c r="AF114" s="10"/>
      <c r="AG114" s="10"/>
      <c r="AH114" s="10"/>
    </row>
    <row r="115" spans="2:34" ht="16.5" x14ac:dyDescent="0.3">
      <c r="B115" s="10" t="e">
        <f>B57=#REF!</f>
        <v>#REF!</v>
      </c>
      <c r="C115" s="10" t="e">
        <f>C57=#REF!</f>
        <v>#REF!</v>
      </c>
      <c r="D115" s="10" t="e">
        <f>D57=#REF!</f>
        <v>#REF!</v>
      </c>
      <c r="E115" s="10" t="e">
        <f>E57=#REF!</f>
        <v>#REF!</v>
      </c>
      <c r="F115" s="10" t="e">
        <f>F57=#REF!</f>
        <v>#REF!</v>
      </c>
      <c r="G115" s="10" t="e">
        <f>G57=#REF!</f>
        <v>#REF!</v>
      </c>
      <c r="H115" s="10" t="e">
        <f>H57=#REF!</f>
        <v>#REF!</v>
      </c>
      <c r="I115" s="10" t="e">
        <f>I57=#REF!</f>
        <v>#REF!</v>
      </c>
      <c r="J115" s="10" t="e">
        <f>J57=#REF!</f>
        <v>#REF!</v>
      </c>
      <c r="K115" s="10" t="e">
        <f>K57=#REF!</f>
        <v>#REF!</v>
      </c>
      <c r="L115" s="10" t="e">
        <f>L57=#REF!</f>
        <v>#REF!</v>
      </c>
      <c r="M115" s="10" t="e">
        <f>M57=#REF!</f>
        <v>#REF!</v>
      </c>
      <c r="N115" s="10" t="e">
        <f>N57=#REF!</f>
        <v>#REF!</v>
      </c>
      <c r="O115" s="10" t="e">
        <f>O57=#REF!</f>
        <v>#REF!</v>
      </c>
      <c r="P115" s="10" t="e">
        <f>P57=#REF!</f>
        <v>#REF!</v>
      </c>
      <c r="Q115" s="10" t="e">
        <f>Q57=#REF!</f>
        <v>#REF!</v>
      </c>
      <c r="R115" s="10" t="e">
        <f>R57=#REF!</f>
        <v>#REF!</v>
      </c>
      <c r="S115" s="10" t="e">
        <f>S57=#REF!</f>
        <v>#REF!</v>
      </c>
      <c r="T115" s="10" t="e">
        <f>T57=#REF!</f>
        <v>#REF!</v>
      </c>
      <c r="U115" s="10" t="e">
        <f>U57=#REF!</f>
        <v>#REF!</v>
      </c>
      <c r="V115" s="10" t="e">
        <f>V57=#REF!</f>
        <v>#REF!</v>
      </c>
      <c r="W115" s="10" t="e">
        <f>W57=#REF!</f>
        <v>#REF!</v>
      </c>
      <c r="X115" s="10" t="e">
        <f>X57=#REF!</f>
        <v>#REF!</v>
      </c>
      <c r="Y115" s="10" t="e">
        <f>Y57=#REF!</f>
        <v>#REF!</v>
      </c>
      <c r="Z115" s="10" t="e">
        <f>Z57=#REF!</f>
        <v>#REF!</v>
      </c>
      <c r="AA115" s="10" t="e">
        <f>AA57=#REF!</f>
        <v>#REF!</v>
      </c>
      <c r="AB115" s="10" t="e">
        <f>AB57=#REF!</f>
        <v>#REF!</v>
      </c>
      <c r="AC115" s="33" t="e">
        <f>AC57=#REF!</f>
        <v>#REF!</v>
      </c>
      <c r="AD115" s="33" t="e">
        <f>AD57=#REF!</f>
        <v>#REF!</v>
      </c>
      <c r="AE115" s="10"/>
      <c r="AF115" s="10"/>
      <c r="AG115" s="10"/>
      <c r="AH115" s="10"/>
    </row>
    <row r="116" spans="2:34" ht="16.5" x14ac:dyDescent="0.3">
      <c r="B116" s="10" t="e">
        <f>B58=#REF!</f>
        <v>#REF!</v>
      </c>
      <c r="C116" s="10" t="e">
        <f>C58=#REF!</f>
        <v>#REF!</v>
      </c>
      <c r="D116" s="10" t="e">
        <f>D58=#REF!</f>
        <v>#REF!</v>
      </c>
      <c r="E116" s="10" t="e">
        <f>E58=#REF!</f>
        <v>#REF!</v>
      </c>
      <c r="F116" s="10" t="e">
        <f>F58=#REF!</f>
        <v>#REF!</v>
      </c>
      <c r="G116" s="10" t="e">
        <f>G58=#REF!</f>
        <v>#REF!</v>
      </c>
      <c r="H116" s="10" t="e">
        <f>H58=#REF!</f>
        <v>#REF!</v>
      </c>
      <c r="I116" s="10" t="e">
        <f>I58=#REF!</f>
        <v>#REF!</v>
      </c>
      <c r="J116" s="10" t="e">
        <f>J58=#REF!</f>
        <v>#REF!</v>
      </c>
      <c r="K116" s="10" t="e">
        <f>K58=#REF!</f>
        <v>#REF!</v>
      </c>
      <c r="L116" s="10" t="e">
        <f>L58=#REF!</f>
        <v>#REF!</v>
      </c>
      <c r="M116" s="10" t="e">
        <f>M58=#REF!</f>
        <v>#REF!</v>
      </c>
      <c r="N116" s="10" t="e">
        <f>N58=#REF!</f>
        <v>#REF!</v>
      </c>
      <c r="O116" s="10" t="e">
        <f>O58=#REF!</f>
        <v>#REF!</v>
      </c>
      <c r="P116" s="10" t="e">
        <f>P58=#REF!</f>
        <v>#REF!</v>
      </c>
      <c r="Q116" s="10" t="e">
        <f>Q58=#REF!</f>
        <v>#REF!</v>
      </c>
      <c r="R116" s="10" t="e">
        <f>R58=#REF!</f>
        <v>#REF!</v>
      </c>
      <c r="S116" s="10" t="e">
        <f>S58=#REF!</f>
        <v>#REF!</v>
      </c>
      <c r="T116" s="10" t="e">
        <f>T58=#REF!</f>
        <v>#REF!</v>
      </c>
      <c r="U116" s="10" t="e">
        <f>U58=#REF!</f>
        <v>#REF!</v>
      </c>
      <c r="V116" s="10" t="e">
        <f>V58=#REF!</f>
        <v>#REF!</v>
      </c>
      <c r="W116" s="10" t="e">
        <f>W58=#REF!</f>
        <v>#REF!</v>
      </c>
      <c r="X116" s="10" t="e">
        <f>X58=#REF!</f>
        <v>#REF!</v>
      </c>
      <c r="Y116" s="10" t="e">
        <f>Y58=#REF!</f>
        <v>#REF!</v>
      </c>
      <c r="Z116" s="10" t="e">
        <f>Z58=#REF!</f>
        <v>#REF!</v>
      </c>
      <c r="AA116" s="10" t="e">
        <f>AA58=#REF!</f>
        <v>#REF!</v>
      </c>
      <c r="AB116" s="10" t="e">
        <f>AB58=#REF!</f>
        <v>#REF!</v>
      </c>
      <c r="AC116" s="33" t="e">
        <f>AC58=#REF!</f>
        <v>#REF!</v>
      </c>
      <c r="AD116" s="33" t="e">
        <f>AD58=#REF!</f>
        <v>#REF!</v>
      </c>
      <c r="AE116" s="10"/>
      <c r="AF116" s="10"/>
      <c r="AG116" s="10"/>
      <c r="AH116" s="10"/>
    </row>
    <row r="117" spans="2:34" ht="16.5" x14ac:dyDescent="0.3">
      <c r="B117" s="10" t="e">
        <f>B59=#REF!</f>
        <v>#REF!</v>
      </c>
      <c r="C117" s="10" t="e">
        <f>C59=#REF!</f>
        <v>#REF!</v>
      </c>
      <c r="D117" s="10" t="e">
        <f>D59=#REF!</f>
        <v>#REF!</v>
      </c>
      <c r="E117" s="10" t="e">
        <f>E59=#REF!</f>
        <v>#REF!</v>
      </c>
      <c r="F117" s="10" t="e">
        <f>F59=#REF!</f>
        <v>#REF!</v>
      </c>
      <c r="G117" s="10" t="e">
        <f>G59=#REF!</f>
        <v>#REF!</v>
      </c>
      <c r="H117" s="10" t="e">
        <f>H59=#REF!</f>
        <v>#REF!</v>
      </c>
      <c r="I117" s="10" t="e">
        <f>I59=#REF!</f>
        <v>#REF!</v>
      </c>
      <c r="J117" s="10" t="e">
        <f>J59=#REF!</f>
        <v>#REF!</v>
      </c>
      <c r="K117" s="10" t="e">
        <f>K59=#REF!</f>
        <v>#REF!</v>
      </c>
      <c r="L117" s="10" t="e">
        <f>L59=#REF!</f>
        <v>#REF!</v>
      </c>
      <c r="M117" s="10" t="e">
        <f>M59=#REF!</f>
        <v>#REF!</v>
      </c>
      <c r="N117" s="10" t="e">
        <f>N59=#REF!</f>
        <v>#REF!</v>
      </c>
      <c r="O117" s="10" t="e">
        <f>O59=#REF!</f>
        <v>#REF!</v>
      </c>
      <c r="P117" s="10" t="e">
        <f>P59=#REF!</f>
        <v>#REF!</v>
      </c>
      <c r="Q117" s="10" t="e">
        <f>Q59=#REF!</f>
        <v>#REF!</v>
      </c>
      <c r="R117" s="10" t="e">
        <f>R59=#REF!</f>
        <v>#REF!</v>
      </c>
      <c r="S117" s="10" t="e">
        <f>S59=#REF!</f>
        <v>#REF!</v>
      </c>
      <c r="T117" s="10" t="e">
        <f>T59=#REF!</f>
        <v>#REF!</v>
      </c>
      <c r="U117" s="10" t="e">
        <f>U59=#REF!</f>
        <v>#REF!</v>
      </c>
      <c r="V117" s="10" t="e">
        <f>V59=#REF!</f>
        <v>#REF!</v>
      </c>
      <c r="W117" s="10" t="e">
        <f>W59=#REF!</f>
        <v>#REF!</v>
      </c>
      <c r="X117" s="10" t="e">
        <f>X59=#REF!</f>
        <v>#REF!</v>
      </c>
      <c r="Y117" s="10" t="e">
        <f>Y59=#REF!</f>
        <v>#REF!</v>
      </c>
      <c r="Z117" s="10" t="e">
        <f>Z59=#REF!</f>
        <v>#REF!</v>
      </c>
      <c r="AA117" s="10" t="e">
        <f>AA59=#REF!</f>
        <v>#REF!</v>
      </c>
      <c r="AB117" s="10" t="e">
        <f>AB59=#REF!</f>
        <v>#REF!</v>
      </c>
      <c r="AC117" s="33" t="e">
        <f>AC59=#REF!</f>
        <v>#REF!</v>
      </c>
      <c r="AD117" s="33" t="e">
        <f>AD59=#REF!</f>
        <v>#REF!</v>
      </c>
      <c r="AE117" s="10"/>
      <c r="AF117" s="10"/>
      <c r="AG117" s="10"/>
      <c r="AH117" s="10"/>
    </row>
  </sheetData>
  <mergeCells count="1">
    <mergeCell ref="A1:Z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Graph</vt:lpstr>
      <vt:lpstr>2-34</vt:lpstr>
      <vt:lpstr>2-34_new</vt:lpstr>
      <vt:lpstr>2-34_CR</vt:lpstr>
      <vt:lpstr>working_CR</vt:lpstr>
    </vt:vector>
  </TitlesOfParts>
  <Company>BCG Transportation Group,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Lofton</dc:creator>
  <cp:lastModifiedBy>Palumbo, Daniel CTR (OST)</cp:lastModifiedBy>
  <cp:lastPrinted>2011-10-04T19:40:56Z</cp:lastPrinted>
  <dcterms:created xsi:type="dcterms:W3CDTF">2009-10-15T03:28:50Z</dcterms:created>
  <dcterms:modified xsi:type="dcterms:W3CDTF">2025-01-28T15:25:02Z</dcterms:modified>
</cp:coreProperties>
</file>