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4 - Econ/"/>
    </mc:Choice>
  </mc:AlternateContent>
  <xr:revisionPtr revIDLastSave="0" documentId="13_ncr:1_{9D6A66FE-8D53-41A7-B7C0-8D1C8A8290EF}" xr6:coauthVersionLast="47" xr6:coauthVersionMax="47" xr10:uidLastSave="{00000000-0000-0000-0000-000000000000}"/>
  <bookViews>
    <workbookView xWindow="2400" yWindow="1540" windowWidth="23260" windowHeight="12460" xr2:uid="{00000000-000D-0000-FFFF-FFFF00000000}"/>
  </bookViews>
  <sheets>
    <sheet name="figure" sheetId="2" r:id="rId1"/>
    <sheet name="Data" sheetId="1" r:id="rId2"/>
    <sheet name="Query_New" sheetId="6" r:id="rId3"/>
    <sheet name="Parameters" sheetId="5" r:id="rId4"/>
  </sheets>
  <definedNames>
    <definedName name="__123Graph_A" hidden="1">#REF!</definedName>
    <definedName name="__123Graph_X" hidden="1">#REF!</definedName>
    <definedName name="_NST01">#REF!</definedName>
    <definedName name="ExternalData_2" localSheetId="2" hidden="1">Query_New!$A$1:$O$105</definedName>
    <definedName name="Figure713">#REF!</definedName>
    <definedName name="final">#REF!</definedName>
    <definedName name="new" hidden="1">#REF!</definedName>
    <definedName name="newx" hidden="1">#REF!</definedName>
    <definedName name="state_co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2" l="1"/>
  <c r="B6" i="5" l="1"/>
  <c r="C4" i="1" s="1"/>
  <c r="C8" i="1" s="1"/>
  <c r="B4" i="5"/>
  <c r="B3" i="5"/>
  <c r="C10" i="1" l="1"/>
  <c r="C12" i="1"/>
  <c r="C9" i="1"/>
  <c r="C7" i="1"/>
  <c r="C6" i="1"/>
  <c r="C5" i="1"/>
  <c r="F5" i="1" s="1"/>
  <c r="C11" i="1"/>
  <c r="F4" i="1"/>
  <c r="B5" i="5"/>
  <c r="A21" i="2"/>
  <c r="A14" i="1"/>
  <c r="F10" i="1" l="1"/>
  <c r="F7" i="1"/>
  <c r="F12" i="1"/>
  <c r="F8" i="1"/>
  <c r="F6" i="1"/>
  <c r="F9" i="1"/>
  <c r="F11" i="1"/>
  <c r="A1" i="1"/>
  <c r="B4" i="1"/>
  <c r="B5" i="1" s="1"/>
  <c r="B6" i="1" l="1"/>
  <c r="B11" i="1"/>
  <c r="B8" i="1"/>
  <c r="B9" i="1"/>
  <c r="B10" i="1"/>
  <c r="B12" i="1"/>
  <c r="B7" i="1"/>
  <c r="E4" i="1"/>
  <c r="A3" i="1"/>
  <c r="A1" i="2"/>
  <c r="E8" i="1" l="1"/>
  <c r="D8" i="1"/>
  <c r="E6" i="1"/>
  <c r="D6" i="1"/>
  <c r="E12" i="1"/>
  <c r="D12" i="1"/>
  <c r="E7" i="1"/>
  <c r="D7" i="1"/>
  <c r="E11" i="1"/>
  <c r="D11" i="1"/>
  <c r="E10" i="1"/>
  <c r="D10" i="1"/>
  <c r="D9" i="1"/>
  <c r="E9" i="1"/>
  <c r="E5" i="1"/>
  <c r="D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05A13B5-5E38-4D82-984F-3E392F90D4C8}" keepAlive="1" name="Query - 6aiz-ybqx" description="Connection to the '6aiz-ybqx' query in the workbook." type="5" refreshedVersion="8" background="1" saveData="1">
    <dbPr connection="Provider=Microsoft.Mashup.OleDb.1;Data Source=$Workbook$;Location=6aiz-ybqx;Extended Properties=&quot;&quot;" command="SELECT * FROM [6aiz-ybqx]"/>
  </connection>
  <connection id="2" xr16:uid="{19029663-F67B-4975-9E6D-27919FF9D8D4}" keepAlive="1" name="Query - Query" description="Connection to the 'Query' query in the workbook." type="5" refreshedVersion="8" background="1" saveData="1">
    <dbPr connection="Provider=Microsoft.Mashup.OleDb.1;Data Source=$Workbook$;Location=Query;Extended Properties=&quot;&quot;" command="SELECT * FROM [Query]"/>
  </connection>
</connections>
</file>

<file path=xl/sharedStrings.xml><?xml version="1.0" encoding="utf-8"?>
<sst xmlns="http://schemas.openxmlformats.org/spreadsheetml/2006/main" count="1281" uniqueCount="45">
  <si>
    <t>Mode</t>
  </si>
  <si>
    <t>Transit</t>
  </si>
  <si>
    <t>Air</t>
  </si>
  <si>
    <t>Water</t>
  </si>
  <si>
    <t>Pipeline</t>
  </si>
  <si>
    <t>Total</t>
  </si>
  <si>
    <t>Column1.mode</t>
  </si>
  <si>
    <t>Column1.year</t>
  </si>
  <si>
    <t>Railroads</t>
  </si>
  <si>
    <t>Figure Number</t>
  </si>
  <si>
    <t>Source</t>
  </si>
  <si>
    <t>Today</t>
  </si>
  <si>
    <t>Data start date</t>
  </si>
  <si>
    <t>Data end date</t>
  </si>
  <si>
    <t>Revenue</t>
  </si>
  <si>
    <t>Date -1</t>
  </si>
  <si>
    <t>Column1.cash_flow</t>
  </si>
  <si>
    <t>Column1.own_supporting</t>
  </si>
  <si>
    <t>Column1.user_other</t>
  </si>
  <si>
    <t>Column1.trust_fund</t>
  </si>
  <si>
    <t>Column1.exp_type</t>
  </si>
  <si>
    <t>Column1.gov_level</t>
  </si>
  <si>
    <t>Column1.desccription</t>
  </si>
  <si>
    <t>Column1.value</t>
  </si>
  <si>
    <t>Column1.chained_value</t>
  </si>
  <si>
    <t>Column1.estimate_actual</t>
  </si>
  <si>
    <t>Column1.gov_level_sort_order</t>
  </si>
  <si>
    <t>Column1.mode_sort_order</t>
  </si>
  <si>
    <t>Column1.user_other_grp</t>
  </si>
  <si>
    <t>-</t>
  </si>
  <si>
    <t>Actual</t>
  </si>
  <si>
    <t>9999</t>
  </si>
  <si>
    <t>2</t>
  </si>
  <si>
    <t>General</t>
  </si>
  <si>
    <t>6</t>
  </si>
  <si>
    <t>Highways</t>
  </si>
  <si>
    <t>0</t>
  </si>
  <si>
    <t>5</t>
  </si>
  <si>
    <t>4</t>
  </si>
  <si>
    <t>1</t>
  </si>
  <si>
    <t>3</t>
  </si>
  <si>
    <t>Estimate</t>
  </si>
  <si>
    <t>SOURCE: US Department of Transportation, Bureau of Transportation Statistics, Transportation Public Finance Statistics, available at https://data.bts.gov/Research-and-Statistics/Transportation-Public-Financial-Statistics-TPFS-/6aiz-ybqx/about_data as of</t>
  </si>
  <si>
    <t>NOTE: Highways includes user-based-transit revenue but excluded from total, which already contains these transit revenues, to avoid double counting.</t>
  </si>
  <si>
    <t>4-14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</si>
</sst>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4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1" applyFill="1" applyAlignment="1">
      <alignment vertical="top"/>
    </xf>
    <xf numFmtId="49" fontId="3" fillId="0" borderId="0" xfId="0" applyNumberFormat="1" applyFont="1" applyAlignment="1">
      <alignment horizontal="right"/>
    </xf>
    <xf numFmtId="14" fontId="0" fillId="0" borderId="0" xfId="0" applyNumberFormat="1"/>
    <xf numFmtId="0" fontId="4" fillId="0" borderId="0" xfId="1" applyFont="1" applyFill="1" applyAlignment="1">
      <alignment vertical="top"/>
    </xf>
    <xf numFmtId="0" fontId="5" fillId="0" borderId="0" xfId="0" applyFont="1"/>
    <xf numFmtId="0" fontId="2" fillId="0" borderId="0" xfId="0" applyFont="1"/>
    <xf numFmtId="0" fontId="6" fillId="0" borderId="0" xfId="0" applyFont="1"/>
    <xf numFmtId="165" fontId="5" fillId="0" borderId="0" xfId="0" applyNumberFormat="1" applyFont="1"/>
    <xf numFmtId="164" fontId="5" fillId="0" borderId="0" xfId="2" applyNumberFormat="1" applyFont="1" applyFill="1"/>
    <xf numFmtId="0" fontId="0" fillId="0" borderId="0" xfId="0" applyAlignment="1">
      <alignment horizontal="left" vertical="top" wrapText="1"/>
    </xf>
    <xf numFmtId="0" fontId="1" fillId="0" borderId="0" xfId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3">
    <cellStyle name="Normal" xfId="0" builtinId="0"/>
    <cellStyle name="Percent" xfId="2" builtinId="5"/>
    <cellStyle name="Title" xfId="1" builtinId="15"/>
  </cellStyles>
  <dxfs count="0"/>
  <tableStyles count="0" defaultTableStyle="TableStyleMedium2" defaultPivotStyle="PivotStyleLight16"/>
  <colors>
    <mruColors>
      <color rgb="FF003087"/>
      <color rgb="FFB0A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736876640419947"/>
          <c:y val="0.1073661987903686"/>
          <c:w val="0.76740207954774886"/>
          <c:h val="0.843662496431977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B0AFCD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C8E14C6-6219-D446-B484-42AA0CB74FF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AA36-4A99-A76B-440D8460958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3FD9F93-11AF-B141-A5C4-3EFFF300DE8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A36-4A99-A76B-440D8460958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FEBBD11-E6D3-704F-813A-43851CF59B2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A36-4A99-A76B-440D8460958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9BA098A-0E0B-C34D-A6D0-B539CAF1EB7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A36-4A99-A76B-440D8460958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3F56800-7480-9D47-9771-A9A1D18C122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A36-4A99-A76B-440D8460958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0EB4123-B5FB-C94F-98F1-8BF58D27FDE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A36-4A99-A76B-440D8460958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335A8B2-9B71-5941-AC49-3365504865A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A36-4A99-A76B-440D8460958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A2C657D-4962-3C40-A8A7-0DE8BC7C20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A36-4A99-A76B-440D8460958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Data!$A$5:$A$12</c:f>
              <c:strCache>
                <c:ptCount val="8"/>
                <c:pt idx="0">
                  <c:v>Total</c:v>
                </c:pt>
                <c:pt idx="1">
                  <c:v>Highways</c:v>
                </c:pt>
                <c:pt idx="2">
                  <c:v>Transit</c:v>
                </c:pt>
                <c:pt idx="3">
                  <c:v>Air</c:v>
                </c:pt>
                <c:pt idx="4">
                  <c:v>Water</c:v>
                </c:pt>
                <c:pt idx="5">
                  <c:v>Railroads</c:v>
                </c:pt>
                <c:pt idx="6">
                  <c:v>General</c:v>
                </c:pt>
                <c:pt idx="7">
                  <c:v>Pipeline</c:v>
                </c:pt>
              </c:strCache>
            </c:strRef>
          </c:cat>
          <c:val>
            <c:numRef>
              <c:f>Data!$B$5:$B$12</c:f>
              <c:numCache>
                <c:formatCode>0.0</c:formatCode>
                <c:ptCount val="8"/>
                <c:pt idx="0">
                  <c:v>417.06595677675</c:v>
                </c:pt>
                <c:pt idx="1">
                  <c:v>270.63837065020999</c:v>
                </c:pt>
                <c:pt idx="2">
                  <c:v>77.443214331149989</c:v>
                </c:pt>
                <c:pt idx="3">
                  <c:v>58.486447175000002</c:v>
                </c:pt>
                <c:pt idx="4">
                  <c:v>21.914264395</c:v>
                </c:pt>
                <c:pt idx="5">
                  <c:v>7.1284000000000001</c:v>
                </c:pt>
                <c:pt idx="6">
                  <c:v>0.48399999999999999</c:v>
                </c:pt>
                <c:pt idx="7">
                  <c:v>0.26745312900000001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Data!$E$5:$E$12</c15:f>
                <c15:dlblRangeCache>
                  <c:ptCount val="8"/>
                  <c:pt idx="0">
                    <c:v>$417.1 (100%)</c:v>
                  </c:pt>
                  <c:pt idx="1">
                    <c:v>$270.6 (65%)</c:v>
                  </c:pt>
                  <c:pt idx="2">
                    <c:v>$77.4 (19%)</c:v>
                  </c:pt>
                  <c:pt idx="3">
                    <c:v>$58.5 (14%)</c:v>
                  </c:pt>
                  <c:pt idx="4">
                    <c:v>$21.9 (5%)</c:v>
                  </c:pt>
                  <c:pt idx="5">
                    <c:v>$7.1 (2%)</c:v>
                  </c:pt>
                  <c:pt idx="6">
                    <c:v>$0.5 (0%)</c:v>
                  </c:pt>
                  <c:pt idx="7">
                    <c:v>$0.3 (0%)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830E-422C-8E6C-67611498F860}"/>
            </c:ext>
          </c:extLst>
        </c:ser>
        <c:ser>
          <c:idx val="1"/>
          <c:order val="1"/>
          <c:tx>
            <c:strRef>
              <c:f>Data!$C$4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3087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9AFE5AD-2F77-944C-A896-15BAE2E41D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A36-4A99-A76B-440D8460958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64E1612-4AA3-6943-9484-41CB2CD8224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A36-4A99-A76B-440D8460958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C3F286B-3330-C348-91B5-42AD129CDD5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A36-4A99-A76B-440D8460958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14D3BCC-6086-0449-BC12-1663EA2094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A36-4A99-A76B-440D8460958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D9E4600-43BA-BD49-AB71-902806F137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A36-4A99-A76B-440D8460958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EFA1AD5-68AC-C440-9061-F52C4BDAFF5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A36-4A99-A76B-440D8460958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B8AC3E7-96B8-4F44-9A3F-161690070F3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A36-4A99-A76B-440D8460958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475A4B1-3122-1B4D-8336-7B0F9004225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A36-4A99-A76B-440D8460958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Data!$A$5:$A$12</c:f>
              <c:strCache>
                <c:ptCount val="8"/>
                <c:pt idx="0">
                  <c:v>Total</c:v>
                </c:pt>
                <c:pt idx="1">
                  <c:v>Highways</c:v>
                </c:pt>
                <c:pt idx="2">
                  <c:v>Transit</c:v>
                </c:pt>
                <c:pt idx="3">
                  <c:v>Air</c:v>
                </c:pt>
                <c:pt idx="4">
                  <c:v>Water</c:v>
                </c:pt>
                <c:pt idx="5">
                  <c:v>Railroads</c:v>
                </c:pt>
                <c:pt idx="6">
                  <c:v>General</c:v>
                </c:pt>
                <c:pt idx="7">
                  <c:v>Pipeline</c:v>
                </c:pt>
              </c:strCache>
            </c:strRef>
          </c:cat>
          <c:val>
            <c:numRef>
              <c:f>Data!$C$5:$C$12</c:f>
              <c:numCache>
                <c:formatCode>0.0</c:formatCode>
                <c:ptCount val="8"/>
                <c:pt idx="0">
                  <c:v>555.24663619376906</c:v>
                </c:pt>
                <c:pt idx="1">
                  <c:v>366.10851752691082</c:v>
                </c:pt>
                <c:pt idx="2">
                  <c:v>121.68934491006</c:v>
                </c:pt>
                <c:pt idx="3">
                  <c:v>56.474937734999997</c:v>
                </c:pt>
                <c:pt idx="4">
                  <c:v>22.341143383636471</c:v>
                </c:pt>
                <c:pt idx="5">
                  <c:v>5.7958999999999996</c:v>
                </c:pt>
                <c:pt idx="6">
                  <c:v>0.38200000000000001</c:v>
                </c:pt>
                <c:pt idx="7">
                  <c:v>0.28100000000000003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Data!$F$5:$F$12</c15:f>
                <c15:dlblRangeCache>
                  <c:ptCount val="8"/>
                  <c:pt idx="0">
                    <c:v>$555.2 (100%)</c:v>
                  </c:pt>
                  <c:pt idx="1">
                    <c:v>$366.1 (66%)</c:v>
                  </c:pt>
                  <c:pt idx="2">
                    <c:v>$121.7 (22%)</c:v>
                  </c:pt>
                  <c:pt idx="3">
                    <c:v>$56.5 (10%)</c:v>
                  </c:pt>
                  <c:pt idx="4">
                    <c:v>$22.3 (4%)</c:v>
                  </c:pt>
                  <c:pt idx="5">
                    <c:v>$5.8 (1%)</c:v>
                  </c:pt>
                  <c:pt idx="6">
                    <c:v>$0.4 (0%)</c:v>
                  </c:pt>
                  <c:pt idx="7">
                    <c:v>$0.3 (0%)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8793-4CF3-AD18-8BD0912BE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9117184"/>
        <c:axId val="129118976"/>
        <c:extLst/>
      </c:barChart>
      <c:catAx>
        <c:axId val="12911718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ln>
            <a:noFill/>
          </a:ln>
        </c:spPr>
        <c:crossAx val="129118976"/>
        <c:crosses val="autoZero"/>
        <c:auto val="1"/>
        <c:lblAlgn val="ctr"/>
        <c:lblOffset val="100"/>
        <c:noMultiLvlLbl val="0"/>
      </c:catAx>
      <c:valAx>
        <c:axId val="129118976"/>
        <c:scaling>
          <c:orientation val="minMax"/>
          <c:max val="650"/>
          <c:min val="0"/>
        </c:scaling>
        <c:delete val="0"/>
        <c:axPos val="b"/>
        <c:majorGridlines>
          <c:spPr>
            <a:ln>
              <a:noFill/>
            </a:ln>
          </c:spPr>
        </c:majorGridlines>
        <c:numFmt formatCode="&quot;$&quot;#,##0" sourceLinked="0"/>
        <c:majorTickMark val="none"/>
        <c:minorTickMark val="none"/>
        <c:tickLblPos val="none"/>
        <c:spPr>
          <a:ln>
            <a:noFill/>
          </a:ln>
        </c:spPr>
        <c:crossAx val="129117184"/>
        <c:crosses val="max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 panose="020B05020201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38100</xdr:rowOff>
    </xdr:from>
    <xdr:to>
      <xdr:col>10</xdr:col>
      <xdr:colOff>228600</xdr:colOff>
      <xdr:row>17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7E0D7DE3-2375-4174-B159-277FDD2871ED}" autoFormatId="16" applyNumberFormats="0" applyBorderFormats="0" applyFontFormats="0" applyPatternFormats="0" applyAlignmentFormats="0" applyWidthHeightFormats="0">
  <queryTableRefresh nextId="16">
    <queryTableFields count="15">
      <queryTableField id="1" name="Column1.cash_flow" tableColumnId="1"/>
      <queryTableField id="2" name="Column1.own_supporting" tableColumnId="2"/>
      <queryTableField id="3" name="Column1.user_other" tableColumnId="3"/>
      <queryTableField id="4" name="Column1.trust_fund" tableColumnId="4"/>
      <queryTableField id="5" name="Column1.exp_type" tableColumnId="5"/>
      <queryTableField id="6" name="Column1.gov_level" tableColumnId="6"/>
      <queryTableField id="7" name="Column1.desccription" tableColumnId="7"/>
      <queryTableField id="8" name="Column1.year" tableColumnId="8"/>
      <queryTableField id="9" name="Column1.value" tableColumnId="9"/>
      <queryTableField id="10" name="Column1.mode" tableColumnId="10"/>
      <queryTableField id="11" name="Column1.chained_value" tableColumnId="11"/>
      <queryTableField id="12" name="Column1.estimate_actual" tableColumnId="12"/>
      <queryTableField id="13" name="Column1.gov_level_sort_order" tableColumnId="13"/>
      <queryTableField id="14" name="Column1.mode_sort_order" tableColumnId="14"/>
      <queryTableField id="15" name="Column1.user_other_grp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8DC4FE3-4EB5-4419-92C8-8E7DA07653DA}" name="_6aiz_ybqx" displayName="_6aiz_ybqx" ref="A1:O105" tableType="queryTable" totalsRowShown="0">
  <autoFilter ref="A1:O105" xr:uid="{08DC4FE3-4EB5-4419-92C8-8E7DA07653DA}">
    <filterColumn colId="9">
      <filters>
        <filter val="Highways"/>
      </filters>
    </filterColumn>
  </autoFilter>
  <tableColumns count="15">
    <tableColumn id="1" xr3:uid="{9F90E9E3-D560-4BDF-9EDB-B47467500A85}" uniqueName="1" name="Column1.cash_flow" queryTableFieldId="1"/>
    <tableColumn id="2" xr3:uid="{134DA6FE-0AB7-4D1E-B848-A2C757D3CB11}" uniqueName="2" name="Column1.own_supporting" queryTableFieldId="2"/>
    <tableColumn id="3" xr3:uid="{B41775CE-78DE-45AE-B5C3-D868BEC445BC}" uniqueName="3" name="Column1.user_other" queryTableFieldId="3"/>
    <tableColumn id="4" xr3:uid="{03E1D4C1-5CC9-41B8-A7FB-037C7650C049}" uniqueName="4" name="Column1.trust_fund" queryTableFieldId="4"/>
    <tableColumn id="5" xr3:uid="{FFCD5415-AC7E-4D0A-94D6-0BCCB13A7279}" uniqueName="5" name="Column1.exp_type" queryTableFieldId="5"/>
    <tableColumn id="6" xr3:uid="{B71E5BB7-37F7-4B73-A23C-05CB52A66024}" uniqueName="6" name="Column1.gov_level" queryTableFieldId="6"/>
    <tableColumn id="7" xr3:uid="{6BCB756E-44BE-4632-82B2-93D5A2D39A47}" uniqueName="7" name="Column1.desccription" queryTableFieldId="7"/>
    <tableColumn id="8" xr3:uid="{710695B7-6371-44D1-942D-E818EEC1DED4}" uniqueName="8" name="Column1.year" queryTableFieldId="8"/>
    <tableColumn id="9" xr3:uid="{A75ADB54-D0EB-4224-9633-DAD7D268D400}" uniqueName="9" name="Column1.value" queryTableFieldId="9"/>
    <tableColumn id="10" xr3:uid="{66EBD7CE-8AFA-455E-9131-72DFB2A2E806}" uniqueName="10" name="Column1.mode" queryTableFieldId="10"/>
    <tableColumn id="11" xr3:uid="{B7705AD2-C2CA-4173-B3DA-08A63016061D}" uniqueName="11" name="Column1.chained_value" queryTableFieldId="11"/>
    <tableColumn id="12" xr3:uid="{774EE80F-333E-4A6F-ABBE-6E11BCB9B10D}" uniqueName="12" name="Column1.estimate_actual" queryTableFieldId="12"/>
    <tableColumn id="13" xr3:uid="{A154DD6B-5249-45D7-8766-AAE4D846670B}" uniqueName="13" name="Column1.gov_level_sort_order" queryTableFieldId="13"/>
    <tableColumn id="14" xr3:uid="{56043EAC-FA1E-480F-9E98-3CFBA62595C4}" uniqueName="14" name="Column1.mode_sort_order" queryTableFieldId="14"/>
    <tableColumn id="15" xr3:uid="{D80C0FFE-FF9E-4820-8634-98F77898F205}" uniqueName="15" name="Column1.user_other_grp" queryTableFieldId="1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Government web design standard">
    <a:dk1>
      <a:srgbClr val="323A45"/>
    </a:dk1>
    <a:lt1>
      <a:srgbClr val="FFFFFF"/>
    </a:lt1>
    <a:dk2>
      <a:srgbClr val="323A45"/>
    </a:dk2>
    <a:lt2>
      <a:srgbClr val="EEECE1"/>
    </a:lt2>
    <a:accent1>
      <a:srgbClr val="0071BC"/>
    </a:accent1>
    <a:accent2>
      <a:srgbClr val="02BFE7"/>
    </a:accent2>
    <a:accent3>
      <a:srgbClr val="E31C3D"/>
    </a:accent3>
    <a:accent4>
      <a:srgbClr val="FDB81E"/>
    </a:accent4>
    <a:accent5>
      <a:srgbClr val="2E8540"/>
    </a:accent5>
    <a:accent6>
      <a:srgbClr val="205493"/>
    </a:accent6>
    <a:hlink>
      <a:srgbClr val="3E94CF"/>
    </a:hlink>
    <a:folHlink>
      <a:srgbClr val="4C2C92"/>
    </a:folHlink>
  </a:clrScheme>
  <a:fontScheme name="Calibri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1"/>
  <sheetViews>
    <sheetView tabSelected="1" workbookViewId="0">
      <selection activeCell="B22" sqref="B22"/>
    </sheetView>
  </sheetViews>
  <sheetFormatPr baseColWidth="10" defaultColWidth="8.83203125" defaultRowHeight="15" x14ac:dyDescent="0.2"/>
  <sheetData>
    <row r="1" spans="1:4" ht="18.75" customHeight="1" x14ac:dyDescent="0.2">
      <c r="A1" s="4" t="str">
        <f>Data!A1</f>
        <v>FIGURE 4-14    Federal, State, and Local Transportation Revenue by Mode, 2021 and 2022 (billions of current dollars)</v>
      </c>
      <c r="B1" s="1"/>
      <c r="C1" s="1"/>
      <c r="D1" s="1"/>
    </row>
    <row r="19" spans="1:10" x14ac:dyDescent="0.2">
      <c r="A19" s="10" t="str">
        <f>Data!A13</f>
        <v>NOTE: Highways includes user-based-transit revenue but excluded from total, which already contains these transit revenues, to avoid double counting.</v>
      </c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17.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48" customHeight="1" x14ac:dyDescent="0.2">
      <c r="A21" s="10" t="str">
        <f ca="1">CONCATENATE(Parameters!$B$2," ",TEXT(Parameters!$B$3,"mmmm yyyy"),".")</f>
        <v>SOURCE: US Department of Transportation, Bureau of Transportation Statistics, Transportation Public Finance Statistics, available at https://data.bts.gov/Research-and-Statistics/Transportation-Public-Financial-Statistics-TPFS-/6aiz-ybqx/about_data as of December 2024.</v>
      </c>
      <c r="B21" s="10"/>
      <c r="C21" s="10"/>
      <c r="D21" s="10"/>
      <c r="E21" s="10"/>
      <c r="F21" s="10"/>
      <c r="G21" s="10"/>
      <c r="H21" s="10"/>
      <c r="I21" s="10"/>
      <c r="J21" s="10"/>
    </row>
  </sheetData>
  <mergeCells count="2">
    <mergeCell ref="A21:J21"/>
    <mergeCell ref="A19:J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F14"/>
  <sheetViews>
    <sheetView zoomScaleNormal="100" workbookViewId="0">
      <selection activeCell="A13" sqref="A13"/>
    </sheetView>
  </sheetViews>
  <sheetFormatPr baseColWidth="10" defaultColWidth="9.1640625" defaultRowHeight="14" x14ac:dyDescent="0.2"/>
  <cols>
    <col min="1" max="1" width="15.5" style="5" bestFit="1" customWidth="1"/>
    <col min="2" max="2" width="13.83203125" style="5" customWidth="1"/>
    <col min="3" max="3" width="10.5" style="5" bestFit="1" customWidth="1"/>
    <col min="4" max="4" width="20.5" style="5" customWidth="1"/>
    <col min="5" max="5" width="18.6640625" style="5" customWidth="1"/>
    <col min="6" max="8" width="12.33203125" style="5" bestFit="1" customWidth="1"/>
    <col min="9" max="16384" width="9.1640625" style="5"/>
  </cols>
  <sheetData>
    <row r="1" spans="1:6" ht="48.75" customHeight="1" x14ac:dyDescent="0.2">
      <c r="A1" s="11" t="str">
        <f>CONCATENATE("FIGURE ",Parameters!$B$1,"    Federal, State, and Local Transportation Revenue by Mode, ", Parameters!B5, " and ", Parameters!B6, " (billions of current dollars)")</f>
        <v>FIGURE 4-14    Federal, State, and Local Transportation Revenue by Mode, 2021 and 2022 (billions of current dollars)</v>
      </c>
      <c r="B1" s="11"/>
      <c r="C1" s="11"/>
      <c r="D1" s="11"/>
      <c r="E1" s="11"/>
      <c r="F1" s="11"/>
    </row>
    <row r="2" spans="1:6" ht="15" x14ac:dyDescent="0.2">
      <c r="B2" s="6"/>
      <c r="C2" s="6"/>
      <c r="D2" s="6"/>
      <c r="E2" s="6"/>
      <c r="F2" s="6"/>
    </row>
    <row r="3" spans="1:6" x14ac:dyDescent="0.2">
      <c r="A3" s="5" t="str">
        <f>A1</f>
        <v>FIGURE 4-14    Federal, State, and Local Transportation Revenue by Mode, 2021 and 2022 (billions of current dollars)</v>
      </c>
    </row>
    <row r="4" spans="1:6" x14ac:dyDescent="0.2">
      <c r="A4" s="7" t="s">
        <v>0</v>
      </c>
      <c r="B4" s="7">
        <f>Parameters!B5</f>
        <v>2021</v>
      </c>
      <c r="C4" s="7">
        <f>Parameters!B6</f>
        <v>2022</v>
      </c>
      <c r="E4" s="5" t="str">
        <f>_xlfn.CONCAT(B4, " label")</f>
        <v>2021 label</v>
      </c>
      <c r="F4" s="5" t="str">
        <f>_xlfn.CONCAT(C4, " label")</f>
        <v>2022 label</v>
      </c>
    </row>
    <row r="5" spans="1:6" x14ac:dyDescent="0.2">
      <c r="A5" s="5" t="s">
        <v>5</v>
      </c>
      <c r="B5" s="8">
        <f>SUMIFS(Query_New!$I:$I, Query_New!$J:$J, Data!$A5, Query_New!$H:$H, Data!B$4)/1000000000</f>
        <v>417.06595677675</v>
      </c>
      <c r="C5" s="8">
        <f>SUMIFS(Query_New!$I:$I, Query_New!$J:$J, Data!$A5, Query_New!$H:$H, Data!C$4)/1000000000</f>
        <v>555.24663619376906</v>
      </c>
      <c r="D5" s="9">
        <f>(C5-B5)/B5</f>
        <v>0.33131613158967416</v>
      </c>
      <c r="E5" s="5" t="str">
        <f>CONCATENATE("$",ROUND(B5,1)," (",ROUND((B5/B$5)*100,0),"%)")</f>
        <v>$417.1 (100%)</v>
      </c>
      <c r="F5" s="5" t="str">
        <f>CONCATENATE("$",ROUND(C5,1)," (",ROUND((C5/C$5)*100,0),"%)")</f>
        <v>$555.2 (100%)</v>
      </c>
    </row>
    <row r="6" spans="1:6" x14ac:dyDescent="0.2">
      <c r="A6" s="5" t="s">
        <v>35</v>
      </c>
      <c r="B6" s="8">
        <f>SUMIFS(Query_New!$I:$I, Query_New!$J:$J, Data!$A6, Query_New!$H:$H, Data!B$4)/1000000000</f>
        <v>270.63837065020999</v>
      </c>
      <c r="C6" s="8">
        <f>SUMIFS(Query_New!$I:$I, Query_New!$J:$J, Data!$A6, Query_New!$H:$H, Data!C$4)/1000000000</f>
        <v>366.10851752691082</v>
      </c>
      <c r="D6" s="9">
        <f t="shared" ref="D6:D12" si="0">(C6-B6)/B6</f>
        <v>0.35275909564240038</v>
      </c>
      <c r="E6" s="5" t="str">
        <f t="shared" ref="E6:E12" si="1">CONCATENATE("$",ROUND(B6,1)," (",ROUND((B6/B$5)*100,0),"%)")</f>
        <v>$270.6 (65%)</v>
      </c>
      <c r="F6" s="5" t="str">
        <f t="shared" ref="F6:F12" si="2">CONCATENATE("$",ROUND(C6,1)," (",ROUND((C6/C$5)*100,0),"%)")</f>
        <v>$366.1 (66%)</v>
      </c>
    </row>
    <row r="7" spans="1:6" x14ac:dyDescent="0.2">
      <c r="A7" s="5" t="s">
        <v>1</v>
      </c>
      <c r="B7" s="8">
        <f>SUMIFS(Query_New!$I:$I, Query_New!$J:$J, Data!$A7, Query_New!$H:$H, Data!B$4)/1000000000</f>
        <v>77.443214331149989</v>
      </c>
      <c r="C7" s="8">
        <f>SUMIFS(Query_New!$I:$I, Query_New!$J:$J, Data!$A7, Query_New!$H:$H, Data!C$4)/1000000000</f>
        <v>121.68934491006</v>
      </c>
      <c r="D7" s="9">
        <f t="shared" si="0"/>
        <v>0.57133644259278749</v>
      </c>
      <c r="E7" s="5" t="str">
        <f t="shared" si="1"/>
        <v>$77.4 (19%)</v>
      </c>
      <c r="F7" s="5" t="str">
        <f t="shared" si="2"/>
        <v>$121.7 (22%)</v>
      </c>
    </row>
    <row r="8" spans="1:6" x14ac:dyDescent="0.2">
      <c r="A8" s="5" t="s">
        <v>2</v>
      </c>
      <c r="B8" s="8">
        <f>SUMIFS(Query_New!$I:$I, Query_New!$J:$J, Data!$A8, Query_New!$H:$H, Data!B$4)/1000000000</f>
        <v>58.486447175000002</v>
      </c>
      <c r="C8" s="8">
        <f>SUMIFS(Query_New!$I:$I, Query_New!$J:$J, Data!$A8, Query_New!$H:$H, Data!C$4)/1000000000</f>
        <v>56.474937734999997</v>
      </c>
      <c r="D8" s="9">
        <f t="shared" si="0"/>
        <v>-3.439274459570564E-2</v>
      </c>
      <c r="E8" s="5" t="str">
        <f t="shared" si="1"/>
        <v>$58.5 (14%)</v>
      </c>
      <c r="F8" s="5" t="str">
        <f t="shared" si="2"/>
        <v>$56.5 (10%)</v>
      </c>
    </row>
    <row r="9" spans="1:6" x14ac:dyDescent="0.2">
      <c r="A9" s="5" t="s">
        <v>3</v>
      </c>
      <c r="B9" s="8">
        <f>SUMIFS(Query_New!$I:$I, Query_New!$J:$J, Data!$A9, Query_New!$H:$H, Data!B$4)/1000000000</f>
        <v>21.914264395</v>
      </c>
      <c r="C9" s="8">
        <f>SUMIFS(Query_New!$I:$I, Query_New!$J:$J, Data!$A9, Query_New!$H:$H, Data!C$4)/1000000000</f>
        <v>22.341143383636471</v>
      </c>
      <c r="D9" s="9">
        <f>(C9-B9)/B9</f>
        <v>1.947950343858534E-2</v>
      </c>
      <c r="E9" s="5" t="str">
        <f t="shared" si="1"/>
        <v>$21.9 (5%)</v>
      </c>
      <c r="F9" s="5" t="str">
        <f t="shared" si="2"/>
        <v>$22.3 (4%)</v>
      </c>
    </row>
    <row r="10" spans="1:6" x14ac:dyDescent="0.2">
      <c r="A10" s="5" t="s">
        <v>8</v>
      </c>
      <c r="B10" s="8">
        <f>SUMIFS(Query_New!$I:$I, Query_New!$J:$J, Data!$A10, Query_New!$H:$H, Data!B$4)/1000000000</f>
        <v>7.1284000000000001</v>
      </c>
      <c r="C10" s="8">
        <f>SUMIFS(Query_New!$I:$I, Query_New!$J:$J, Data!$A10, Query_New!$H:$H, Data!C$4)/1000000000</f>
        <v>5.7958999999999996</v>
      </c>
      <c r="D10" s="9">
        <f t="shared" si="0"/>
        <v>-0.18692834296616359</v>
      </c>
      <c r="E10" s="5" t="str">
        <f t="shared" si="1"/>
        <v>$7.1 (2%)</v>
      </c>
      <c r="F10" s="5" t="str">
        <f t="shared" si="2"/>
        <v>$5.8 (1%)</v>
      </c>
    </row>
    <row r="11" spans="1:6" x14ac:dyDescent="0.2">
      <c r="A11" s="5" t="s">
        <v>33</v>
      </c>
      <c r="B11" s="8">
        <f>SUMIFS(Query_New!$I:$I, Query_New!$J:$J, Data!$A11, Query_New!$H:$H, Data!B$4)/1000000000</f>
        <v>0.48399999999999999</v>
      </c>
      <c r="C11" s="8">
        <f>SUMIFS(Query_New!$I:$I, Query_New!$J:$J, Data!$A11, Query_New!$H:$H, Data!C$4)/1000000000</f>
        <v>0.38200000000000001</v>
      </c>
      <c r="D11" s="9">
        <f t="shared" si="0"/>
        <v>-0.21074380165289253</v>
      </c>
      <c r="E11" s="5" t="str">
        <f t="shared" si="1"/>
        <v>$0.5 (0%)</v>
      </c>
      <c r="F11" s="5" t="str">
        <f t="shared" si="2"/>
        <v>$0.4 (0%)</v>
      </c>
    </row>
    <row r="12" spans="1:6" x14ac:dyDescent="0.2">
      <c r="A12" s="5" t="s">
        <v>4</v>
      </c>
      <c r="B12" s="8">
        <f>SUMIFS(Query_New!$I:$I, Query_New!$J:$J, Data!$A12, Query_New!$H:$H, Data!B$4)/1000000000</f>
        <v>0.26745312900000001</v>
      </c>
      <c r="C12" s="8">
        <f>SUMIFS(Query_New!$I:$I, Query_New!$J:$J, Data!$A12, Query_New!$H:$H, Data!C$4)/1000000000</f>
        <v>0.28100000000000003</v>
      </c>
      <c r="D12" s="9">
        <f t="shared" si="0"/>
        <v>5.0651383480355597E-2</v>
      </c>
      <c r="E12" s="5" t="str">
        <f t="shared" si="1"/>
        <v>$0.3 (0%)</v>
      </c>
      <c r="F12" s="5" t="str">
        <f t="shared" si="2"/>
        <v>$0.3 (0%)</v>
      </c>
    </row>
    <row r="13" spans="1:6" x14ac:dyDescent="0.2">
      <c r="A13" s="5" t="s">
        <v>43</v>
      </c>
    </row>
    <row r="14" spans="1:6" ht="49.25" customHeight="1" x14ac:dyDescent="0.2">
      <c r="A14" s="12" t="str">
        <f ca="1">CONCATENATE(Parameters!$B$2," ",TEXT(Parameters!$B$3,"mmmm yyyy"),".")</f>
        <v>SOURCE: US Department of Transportation, Bureau of Transportation Statistics, Transportation Public Finance Statistics, available at https://data.bts.gov/Research-and-Statistics/Transportation-Public-Financial-Statistics-TPFS-/6aiz-ybqx/about_data as of December 2024.</v>
      </c>
      <c r="B14" s="12"/>
      <c r="C14" s="12"/>
      <c r="D14" s="12"/>
      <c r="E14" s="12"/>
      <c r="F14" s="12"/>
    </row>
  </sheetData>
  <sortState xmlns:xlrd2="http://schemas.microsoft.com/office/spreadsheetml/2017/richdata2" ref="I4:K12">
    <sortCondition descending="1" ref="K4:K12"/>
  </sortState>
  <mergeCells count="2">
    <mergeCell ref="A1:F1"/>
    <mergeCell ref="A14:F1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67FC0-649F-443A-A8A7-A74EA839F912}">
  <dimension ref="A1:O105"/>
  <sheetViews>
    <sheetView workbookViewId="0">
      <selection activeCell="H100" sqref="H100"/>
    </sheetView>
  </sheetViews>
  <sheetFormatPr baseColWidth="10" defaultColWidth="8.83203125" defaultRowHeight="15" x14ac:dyDescent="0.2"/>
  <cols>
    <col min="1" max="1" width="20" bestFit="1" customWidth="1"/>
    <col min="2" max="2" width="25.5" bestFit="1" customWidth="1"/>
    <col min="3" max="3" width="20.6640625" bestFit="1" customWidth="1"/>
    <col min="4" max="4" width="20.5" bestFit="1" customWidth="1"/>
    <col min="5" max="5" width="19.1640625" bestFit="1" customWidth="1"/>
    <col min="6" max="6" width="19.5" bestFit="1" customWidth="1"/>
    <col min="7" max="7" width="21.83203125" bestFit="1" customWidth="1"/>
    <col min="8" max="8" width="15" bestFit="1" customWidth="1"/>
    <col min="9" max="9" width="19.33203125" customWidth="1"/>
    <col min="10" max="10" width="16.33203125" bestFit="1" customWidth="1"/>
    <col min="11" max="11" width="23.83203125" bestFit="1" customWidth="1"/>
    <col min="12" max="12" width="25" bestFit="1" customWidth="1"/>
    <col min="13" max="13" width="29.5" bestFit="1" customWidth="1"/>
    <col min="14" max="14" width="26.33203125" bestFit="1" customWidth="1"/>
    <col min="15" max="15" width="24.5" bestFit="1" customWidth="1"/>
  </cols>
  <sheetData>
    <row r="1" spans="1:15" x14ac:dyDescent="0.2">
      <c r="A1" t="s">
        <v>16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  <c r="H1" t="s">
        <v>7</v>
      </c>
      <c r="I1" t="s">
        <v>23</v>
      </c>
      <c r="J1" t="s">
        <v>6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</row>
    <row r="2" spans="1:15" hidden="1" x14ac:dyDescent="0.2">
      <c r="A2" t="s">
        <v>14</v>
      </c>
      <c r="B2" t="s">
        <v>5</v>
      </c>
      <c r="C2" t="s">
        <v>5</v>
      </c>
      <c r="D2" t="s">
        <v>5</v>
      </c>
      <c r="E2" t="s">
        <v>29</v>
      </c>
      <c r="F2" t="s">
        <v>5</v>
      </c>
      <c r="G2" t="s">
        <v>29</v>
      </c>
      <c r="H2">
        <v>2010</v>
      </c>
      <c r="I2">
        <v>42154657190</v>
      </c>
      <c r="J2" t="s">
        <v>2</v>
      </c>
      <c r="K2">
        <v>47650101773.37561</v>
      </c>
      <c r="L2" t="s">
        <v>30</v>
      </c>
      <c r="M2" t="s">
        <v>31</v>
      </c>
      <c r="N2" t="s">
        <v>32</v>
      </c>
      <c r="O2" t="s">
        <v>5</v>
      </c>
    </row>
    <row r="3" spans="1:15" hidden="1" x14ac:dyDescent="0.2">
      <c r="A3" t="s">
        <v>14</v>
      </c>
      <c r="B3" t="s">
        <v>5</v>
      </c>
      <c r="C3" t="s">
        <v>5</v>
      </c>
      <c r="D3" t="s">
        <v>5</v>
      </c>
      <c r="E3" t="s">
        <v>29</v>
      </c>
      <c r="F3" t="s">
        <v>5</v>
      </c>
      <c r="G3" t="s">
        <v>29</v>
      </c>
      <c r="H3">
        <v>2010</v>
      </c>
      <c r="I3">
        <v>373000000</v>
      </c>
      <c r="J3" t="s">
        <v>33</v>
      </c>
      <c r="K3">
        <v>415571103.88163459</v>
      </c>
      <c r="L3" t="s">
        <v>30</v>
      </c>
      <c r="M3" t="s">
        <v>31</v>
      </c>
      <c r="N3" t="s">
        <v>34</v>
      </c>
      <c r="O3" t="s">
        <v>5</v>
      </c>
    </row>
    <row r="4" spans="1:15" x14ac:dyDescent="0.2">
      <c r="A4" t="s">
        <v>14</v>
      </c>
      <c r="B4" t="s">
        <v>5</v>
      </c>
      <c r="C4" t="s">
        <v>5</v>
      </c>
      <c r="D4" t="s">
        <v>5</v>
      </c>
      <c r="E4" t="s">
        <v>29</v>
      </c>
      <c r="F4" t="s">
        <v>5</v>
      </c>
      <c r="G4" t="s">
        <v>29</v>
      </c>
      <c r="H4">
        <v>2010</v>
      </c>
      <c r="I4">
        <v>212481404174.23001</v>
      </c>
      <c r="J4" t="s">
        <v>35</v>
      </c>
      <c r="K4">
        <v>242762796671.87921</v>
      </c>
      <c r="L4" t="s">
        <v>30</v>
      </c>
      <c r="M4" t="s">
        <v>31</v>
      </c>
      <c r="N4" t="s">
        <v>36</v>
      </c>
      <c r="O4" t="s">
        <v>5</v>
      </c>
    </row>
    <row r="5" spans="1:15" hidden="1" x14ac:dyDescent="0.2">
      <c r="A5" t="s">
        <v>14</v>
      </c>
      <c r="B5" t="s">
        <v>5</v>
      </c>
      <c r="C5" t="s">
        <v>5</v>
      </c>
      <c r="D5" t="s">
        <v>5</v>
      </c>
      <c r="E5" t="s">
        <v>29</v>
      </c>
      <c r="F5" t="s">
        <v>5</v>
      </c>
      <c r="G5" t="s">
        <v>29</v>
      </c>
      <c r="H5">
        <v>2010</v>
      </c>
      <c r="I5">
        <v>152000000</v>
      </c>
      <c r="J5" t="s">
        <v>4</v>
      </c>
      <c r="K5">
        <v>169348010.1608806</v>
      </c>
      <c r="L5" t="s">
        <v>30</v>
      </c>
      <c r="M5" t="s">
        <v>31</v>
      </c>
      <c r="N5" t="s">
        <v>37</v>
      </c>
      <c r="O5" t="s">
        <v>5</v>
      </c>
    </row>
    <row r="6" spans="1:15" hidden="1" x14ac:dyDescent="0.2">
      <c r="A6" t="s">
        <v>14</v>
      </c>
      <c r="B6" t="s">
        <v>5</v>
      </c>
      <c r="C6" t="s">
        <v>5</v>
      </c>
      <c r="D6" t="s">
        <v>5</v>
      </c>
      <c r="E6" t="s">
        <v>29</v>
      </c>
      <c r="F6" t="s">
        <v>5</v>
      </c>
      <c r="G6" t="s">
        <v>29</v>
      </c>
      <c r="H6">
        <v>2010</v>
      </c>
      <c r="I6">
        <v>5312285000</v>
      </c>
      <c r="J6" t="s">
        <v>8</v>
      </c>
      <c r="K6">
        <v>6005466871.6574078</v>
      </c>
      <c r="L6" t="s">
        <v>30</v>
      </c>
      <c r="M6" t="s">
        <v>31</v>
      </c>
      <c r="N6" t="s">
        <v>38</v>
      </c>
      <c r="O6" t="s">
        <v>5</v>
      </c>
    </row>
    <row r="7" spans="1:15" hidden="1" x14ac:dyDescent="0.2">
      <c r="A7" t="s">
        <v>14</v>
      </c>
      <c r="B7" t="s">
        <v>5</v>
      </c>
      <c r="C7" t="s">
        <v>5</v>
      </c>
      <c r="D7" t="s">
        <v>5</v>
      </c>
      <c r="E7" t="s">
        <v>29</v>
      </c>
      <c r="F7" t="s">
        <v>5</v>
      </c>
      <c r="G7" t="s">
        <v>29</v>
      </c>
      <c r="H7">
        <v>2010</v>
      </c>
      <c r="I7">
        <v>317258895768.02002</v>
      </c>
      <c r="J7" t="s">
        <v>5</v>
      </c>
      <c r="K7">
        <v>361547294527.12762</v>
      </c>
      <c r="L7" t="s">
        <v>30</v>
      </c>
      <c r="M7" t="s">
        <v>31</v>
      </c>
      <c r="N7" t="s">
        <v>31</v>
      </c>
      <c r="O7" t="s">
        <v>5</v>
      </c>
    </row>
    <row r="8" spans="1:15" hidden="1" x14ac:dyDescent="0.2">
      <c r="A8" t="s">
        <v>14</v>
      </c>
      <c r="B8" t="s">
        <v>5</v>
      </c>
      <c r="C8" t="s">
        <v>5</v>
      </c>
      <c r="D8" t="s">
        <v>5</v>
      </c>
      <c r="E8" t="s">
        <v>29</v>
      </c>
      <c r="F8" t="s">
        <v>5</v>
      </c>
      <c r="G8" t="s">
        <v>29</v>
      </c>
      <c r="H8">
        <v>2010</v>
      </c>
      <c r="I8">
        <v>54397351715.790001</v>
      </c>
      <c r="J8" t="s">
        <v>1</v>
      </c>
      <c r="K8">
        <v>62225344290.101562</v>
      </c>
      <c r="L8" t="s">
        <v>30</v>
      </c>
      <c r="M8" t="s">
        <v>31</v>
      </c>
      <c r="N8" t="s">
        <v>39</v>
      </c>
      <c r="O8" t="s">
        <v>5</v>
      </c>
    </row>
    <row r="9" spans="1:15" hidden="1" x14ac:dyDescent="0.2">
      <c r="A9" t="s">
        <v>14</v>
      </c>
      <c r="B9" t="s">
        <v>5</v>
      </c>
      <c r="C9" t="s">
        <v>5</v>
      </c>
      <c r="D9" t="s">
        <v>5</v>
      </c>
      <c r="E9" t="s">
        <v>29</v>
      </c>
      <c r="F9" t="s">
        <v>5</v>
      </c>
      <c r="G9" t="s">
        <v>29</v>
      </c>
      <c r="H9">
        <v>2010</v>
      </c>
      <c r="I9">
        <v>15825433688</v>
      </c>
      <c r="J9" t="s">
        <v>3</v>
      </c>
      <c r="K9">
        <v>17761174979.52478</v>
      </c>
      <c r="L9" t="s">
        <v>30</v>
      </c>
      <c r="M9" t="s">
        <v>31</v>
      </c>
      <c r="N9" t="s">
        <v>40</v>
      </c>
      <c r="O9" t="s">
        <v>5</v>
      </c>
    </row>
    <row r="10" spans="1:15" hidden="1" x14ac:dyDescent="0.2">
      <c r="A10" t="s">
        <v>14</v>
      </c>
      <c r="B10" t="s">
        <v>5</v>
      </c>
      <c r="C10" t="s">
        <v>5</v>
      </c>
      <c r="D10" t="s">
        <v>5</v>
      </c>
      <c r="E10" t="s">
        <v>29</v>
      </c>
      <c r="F10" t="s">
        <v>5</v>
      </c>
      <c r="G10" t="s">
        <v>29</v>
      </c>
      <c r="H10">
        <v>2011</v>
      </c>
      <c r="I10">
        <v>42350386510</v>
      </c>
      <c r="J10" t="s">
        <v>2</v>
      </c>
      <c r="K10">
        <v>46170161767.652573</v>
      </c>
      <c r="L10" t="s">
        <v>30</v>
      </c>
      <c r="M10" t="s">
        <v>31</v>
      </c>
      <c r="N10" t="s">
        <v>32</v>
      </c>
      <c r="O10" t="s">
        <v>5</v>
      </c>
    </row>
    <row r="11" spans="1:15" hidden="1" x14ac:dyDescent="0.2">
      <c r="A11" t="s">
        <v>14</v>
      </c>
      <c r="B11" t="s">
        <v>5</v>
      </c>
      <c r="C11" t="s">
        <v>5</v>
      </c>
      <c r="D11" t="s">
        <v>5</v>
      </c>
      <c r="E11" t="s">
        <v>29</v>
      </c>
      <c r="F11" t="s">
        <v>5</v>
      </c>
      <c r="G11" t="s">
        <v>29</v>
      </c>
      <c r="H11">
        <v>2011</v>
      </c>
      <c r="I11">
        <v>330000000</v>
      </c>
      <c r="J11" t="s">
        <v>33</v>
      </c>
      <c r="K11">
        <v>357952511.63345659</v>
      </c>
      <c r="L11" t="s">
        <v>30</v>
      </c>
      <c r="M11" t="s">
        <v>31</v>
      </c>
      <c r="N11" t="s">
        <v>34</v>
      </c>
      <c r="O11" t="s">
        <v>5</v>
      </c>
    </row>
    <row r="12" spans="1:15" x14ac:dyDescent="0.2">
      <c r="A12" t="s">
        <v>14</v>
      </c>
      <c r="B12" t="s">
        <v>5</v>
      </c>
      <c r="C12" t="s">
        <v>5</v>
      </c>
      <c r="D12" t="s">
        <v>5</v>
      </c>
      <c r="E12" t="s">
        <v>29</v>
      </c>
      <c r="F12" t="s">
        <v>5</v>
      </c>
      <c r="G12" t="s">
        <v>29</v>
      </c>
      <c r="H12">
        <v>2011</v>
      </c>
      <c r="I12">
        <v>208373139047.69</v>
      </c>
      <c r="J12" t="s">
        <v>35</v>
      </c>
      <c r="K12">
        <v>228394472004.6261</v>
      </c>
      <c r="L12" t="s">
        <v>30</v>
      </c>
      <c r="M12" t="s">
        <v>31</v>
      </c>
      <c r="N12" t="s">
        <v>36</v>
      </c>
      <c r="O12" t="s">
        <v>5</v>
      </c>
    </row>
    <row r="13" spans="1:15" hidden="1" x14ac:dyDescent="0.2">
      <c r="A13" t="s">
        <v>14</v>
      </c>
      <c r="B13" t="s">
        <v>5</v>
      </c>
      <c r="C13" t="s">
        <v>5</v>
      </c>
      <c r="D13" t="s">
        <v>5</v>
      </c>
      <c r="E13" t="s">
        <v>29</v>
      </c>
      <c r="F13" t="s">
        <v>5</v>
      </c>
      <c r="G13" t="s">
        <v>29</v>
      </c>
      <c r="H13">
        <v>2011</v>
      </c>
      <c r="I13">
        <v>186707734</v>
      </c>
      <c r="J13" t="s">
        <v>4</v>
      </c>
      <c r="K13">
        <v>202522734.32330701</v>
      </c>
      <c r="L13" t="s">
        <v>30</v>
      </c>
      <c r="M13" t="s">
        <v>31</v>
      </c>
      <c r="N13" t="s">
        <v>37</v>
      </c>
      <c r="O13" t="s">
        <v>5</v>
      </c>
    </row>
    <row r="14" spans="1:15" hidden="1" x14ac:dyDescent="0.2">
      <c r="A14" t="s">
        <v>14</v>
      </c>
      <c r="B14" t="s">
        <v>5</v>
      </c>
      <c r="C14" t="s">
        <v>5</v>
      </c>
      <c r="D14" t="s">
        <v>5</v>
      </c>
      <c r="E14" t="s">
        <v>29</v>
      </c>
      <c r="F14" t="s">
        <v>5</v>
      </c>
      <c r="G14" t="s">
        <v>29</v>
      </c>
      <c r="H14">
        <v>2011</v>
      </c>
      <c r="I14">
        <v>5257011000</v>
      </c>
      <c r="J14" t="s">
        <v>8</v>
      </c>
      <c r="K14">
        <v>5735073031.2696438</v>
      </c>
      <c r="L14" t="s">
        <v>30</v>
      </c>
      <c r="M14" t="s">
        <v>31</v>
      </c>
      <c r="N14" t="s">
        <v>38</v>
      </c>
      <c r="O14" t="s">
        <v>5</v>
      </c>
    </row>
    <row r="15" spans="1:15" hidden="1" x14ac:dyDescent="0.2">
      <c r="A15" t="s">
        <v>14</v>
      </c>
      <c r="B15" t="s">
        <v>5</v>
      </c>
      <c r="C15" t="s">
        <v>5</v>
      </c>
      <c r="D15" t="s">
        <v>5</v>
      </c>
      <c r="E15" t="s">
        <v>29</v>
      </c>
      <c r="F15" t="s">
        <v>5</v>
      </c>
      <c r="G15" t="s">
        <v>29</v>
      </c>
      <c r="H15">
        <v>2011</v>
      </c>
      <c r="I15">
        <v>306082383412.38</v>
      </c>
      <c r="J15" t="s">
        <v>5</v>
      </c>
      <c r="K15">
        <v>335042790031.22113</v>
      </c>
      <c r="L15" t="s">
        <v>30</v>
      </c>
      <c r="M15" t="s">
        <v>31</v>
      </c>
      <c r="N15" t="s">
        <v>31</v>
      </c>
      <c r="O15" t="s">
        <v>5</v>
      </c>
    </row>
    <row r="16" spans="1:15" hidden="1" x14ac:dyDescent="0.2">
      <c r="A16" t="s">
        <v>14</v>
      </c>
      <c r="B16" t="s">
        <v>5</v>
      </c>
      <c r="C16" t="s">
        <v>5</v>
      </c>
      <c r="D16" t="s">
        <v>5</v>
      </c>
      <c r="E16" t="s">
        <v>29</v>
      </c>
      <c r="F16" t="s">
        <v>5</v>
      </c>
      <c r="G16" t="s">
        <v>29</v>
      </c>
      <c r="H16">
        <v>2011</v>
      </c>
      <c r="I16">
        <v>50726995020.470001</v>
      </c>
      <c r="J16" t="s">
        <v>1</v>
      </c>
      <c r="K16">
        <v>55632567760.861717</v>
      </c>
      <c r="L16" t="s">
        <v>30</v>
      </c>
      <c r="M16" t="s">
        <v>31</v>
      </c>
      <c r="N16" t="s">
        <v>39</v>
      </c>
      <c r="O16" t="s">
        <v>5</v>
      </c>
    </row>
    <row r="17" spans="1:15" hidden="1" x14ac:dyDescent="0.2">
      <c r="A17" t="s">
        <v>14</v>
      </c>
      <c r="B17" t="s">
        <v>5</v>
      </c>
      <c r="C17" t="s">
        <v>5</v>
      </c>
      <c r="D17" t="s">
        <v>5</v>
      </c>
      <c r="E17" t="s">
        <v>29</v>
      </c>
      <c r="F17" t="s">
        <v>5</v>
      </c>
      <c r="G17" t="s">
        <v>29</v>
      </c>
      <c r="H17">
        <v>2011</v>
      </c>
      <c r="I17">
        <v>17189969787</v>
      </c>
      <c r="J17" t="s">
        <v>3</v>
      </c>
      <c r="K17">
        <v>18691233118.291729</v>
      </c>
      <c r="L17" t="s">
        <v>30</v>
      </c>
      <c r="M17" t="s">
        <v>31</v>
      </c>
      <c r="N17" t="s">
        <v>40</v>
      </c>
      <c r="O17" t="s">
        <v>5</v>
      </c>
    </row>
    <row r="18" spans="1:15" hidden="1" x14ac:dyDescent="0.2">
      <c r="A18" t="s">
        <v>14</v>
      </c>
      <c r="B18" t="s">
        <v>5</v>
      </c>
      <c r="C18" t="s">
        <v>5</v>
      </c>
      <c r="D18" t="s">
        <v>5</v>
      </c>
      <c r="E18" t="s">
        <v>29</v>
      </c>
      <c r="F18" t="s">
        <v>5</v>
      </c>
      <c r="G18" t="s">
        <v>29</v>
      </c>
      <c r="H18">
        <v>2012</v>
      </c>
      <c r="I18">
        <v>43902912146</v>
      </c>
      <c r="J18" t="s">
        <v>2</v>
      </c>
      <c r="K18">
        <v>46724709654.842491</v>
      </c>
      <c r="L18" t="s">
        <v>30</v>
      </c>
      <c r="M18" t="s">
        <v>31</v>
      </c>
      <c r="N18" t="s">
        <v>32</v>
      </c>
      <c r="O18" t="s">
        <v>5</v>
      </c>
    </row>
    <row r="19" spans="1:15" hidden="1" x14ac:dyDescent="0.2">
      <c r="A19" t="s">
        <v>14</v>
      </c>
      <c r="B19" t="s">
        <v>5</v>
      </c>
      <c r="C19" t="s">
        <v>5</v>
      </c>
      <c r="D19" t="s">
        <v>5</v>
      </c>
      <c r="E19" t="s">
        <v>29</v>
      </c>
      <c r="F19" t="s">
        <v>5</v>
      </c>
      <c r="G19" t="s">
        <v>29</v>
      </c>
      <c r="H19">
        <v>2012</v>
      </c>
      <c r="I19">
        <v>297000000</v>
      </c>
      <c r="J19" t="s">
        <v>33</v>
      </c>
      <c r="K19">
        <v>319547254.26063007</v>
      </c>
      <c r="L19" t="s">
        <v>30</v>
      </c>
      <c r="M19" t="s">
        <v>31</v>
      </c>
      <c r="N19" t="s">
        <v>34</v>
      </c>
      <c r="O19" t="s">
        <v>5</v>
      </c>
    </row>
    <row r="20" spans="1:15" x14ac:dyDescent="0.2">
      <c r="A20" t="s">
        <v>14</v>
      </c>
      <c r="B20" t="s">
        <v>5</v>
      </c>
      <c r="C20" t="s">
        <v>5</v>
      </c>
      <c r="D20" t="s">
        <v>5</v>
      </c>
      <c r="E20" t="s">
        <v>29</v>
      </c>
      <c r="F20" t="s">
        <v>5</v>
      </c>
      <c r="G20" t="s">
        <v>29</v>
      </c>
      <c r="H20">
        <v>2012</v>
      </c>
      <c r="I20">
        <v>211563539763.17999</v>
      </c>
      <c r="J20" t="s">
        <v>35</v>
      </c>
      <c r="K20">
        <v>224046062916.89749</v>
      </c>
      <c r="L20" t="s">
        <v>30</v>
      </c>
      <c r="M20" t="s">
        <v>31</v>
      </c>
      <c r="N20" t="s">
        <v>36</v>
      </c>
      <c r="O20" t="s">
        <v>5</v>
      </c>
    </row>
    <row r="21" spans="1:15" hidden="1" x14ac:dyDescent="0.2">
      <c r="A21" t="s">
        <v>14</v>
      </c>
      <c r="B21" t="s">
        <v>5</v>
      </c>
      <c r="C21" t="s">
        <v>5</v>
      </c>
      <c r="D21" t="s">
        <v>5</v>
      </c>
      <c r="E21" t="s">
        <v>29</v>
      </c>
      <c r="F21" t="s">
        <v>5</v>
      </c>
      <c r="G21" t="s">
        <v>29</v>
      </c>
      <c r="H21">
        <v>2012</v>
      </c>
      <c r="I21">
        <v>173585071</v>
      </c>
      <c r="J21" t="s">
        <v>4</v>
      </c>
      <c r="K21">
        <v>186763073.46359089</v>
      </c>
      <c r="L21" t="s">
        <v>30</v>
      </c>
      <c r="M21" t="s">
        <v>31</v>
      </c>
      <c r="N21" t="s">
        <v>37</v>
      </c>
      <c r="O21" t="s">
        <v>5</v>
      </c>
    </row>
    <row r="22" spans="1:15" hidden="1" x14ac:dyDescent="0.2">
      <c r="A22" t="s">
        <v>14</v>
      </c>
      <c r="B22" t="s">
        <v>5</v>
      </c>
      <c r="C22" t="s">
        <v>5</v>
      </c>
      <c r="D22" t="s">
        <v>5</v>
      </c>
      <c r="E22" t="s">
        <v>29</v>
      </c>
      <c r="F22" t="s">
        <v>5</v>
      </c>
      <c r="G22" t="s">
        <v>29</v>
      </c>
      <c r="H22">
        <v>2012</v>
      </c>
      <c r="I22">
        <v>5280274000</v>
      </c>
      <c r="J22" t="s">
        <v>8</v>
      </c>
      <c r="K22">
        <v>5623130622.6392651</v>
      </c>
      <c r="L22" t="s">
        <v>30</v>
      </c>
      <c r="M22" t="s">
        <v>31</v>
      </c>
      <c r="N22" t="s">
        <v>38</v>
      </c>
      <c r="O22" t="s">
        <v>5</v>
      </c>
    </row>
    <row r="23" spans="1:15" hidden="1" x14ac:dyDescent="0.2">
      <c r="A23" t="s">
        <v>14</v>
      </c>
      <c r="B23" t="s">
        <v>5</v>
      </c>
      <c r="C23" t="s">
        <v>5</v>
      </c>
      <c r="D23" t="s">
        <v>5</v>
      </c>
      <c r="E23" t="s">
        <v>29</v>
      </c>
      <c r="F23" t="s">
        <v>5</v>
      </c>
      <c r="G23" t="s">
        <v>29</v>
      </c>
      <c r="H23">
        <v>2012</v>
      </c>
      <c r="I23">
        <v>312699000053.04999</v>
      </c>
      <c r="J23" t="s">
        <v>5</v>
      </c>
      <c r="K23">
        <v>331449044024.83221</v>
      </c>
      <c r="L23" t="s">
        <v>30</v>
      </c>
      <c r="M23" t="s">
        <v>31</v>
      </c>
      <c r="N23" t="s">
        <v>31</v>
      </c>
      <c r="O23" t="s">
        <v>5</v>
      </c>
    </row>
    <row r="24" spans="1:15" hidden="1" x14ac:dyDescent="0.2">
      <c r="A24" t="s">
        <v>14</v>
      </c>
      <c r="B24" t="s">
        <v>5</v>
      </c>
      <c r="C24" t="s">
        <v>5</v>
      </c>
      <c r="D24" t="s">
        <v>5</v>
      </c>
      <c r="E24" t="s">
        <v>29</v>
      </c>
      <c r="F24" t="s">
        <v>5</v>
      </c>
      <c r="G24" t="s">
        <v>29</v>
      </c>
      <c r="H24">
        <v>2012</v>
      </c>
      <c r="I24">
        <v>51790591881.830002</v>
      </c>
      <c r="J24" t="s">
        <v>1</v>
      </c>
      <c r="K24">
        <v>54786824904.916946</v>
      </c>
      <c r="L24" t="s">
        <v>30</v>
      </c>
      <c r="M24" t="s">
        <v>31</v>
      </c>
      <c r="N24" t="s">
        <v>39</v>
      </c>
      <c r="O24" t="s">
        <v>5</v>
      </c>
    </row>
    <row r="25" spans="1:15" hidden="1" x14ac:dyDescent="0.2">
      <c r="A25" t="s">
        <v>14</v>
      </c>
      <c r="B25" t="s">
        <v>5</v>
      </c>
      <c r="C25" t="s">
        <v>5</v>
      </c>
      <c r="D25" t="s">
        <v>5</v>
      </c>
      <c r="E25" t="s">
        <v>29</v>
      </c>
      <c r="F25" t="s">
        <v>5</v>
      </c>
      <c r="G25" t="s">
        <v>29</v>
      </c>
      <c r="H25">
        <v>2012</v>
      </c>
      <c r="I25">
        <v>16506672261</v>
      </c>
      <c r="J25" t="s">
        <v>3</v>
      </c>
      <c r="K25">
        <v>17649144895.010929</v>
      </c>
      <c r="L25" t="s">
        <v>30</v>
      </c>
      <c r="M25" t="s">
        <v>31</v>
      </c>
      <c r="N25" t="s">
        <v>40</v>
      </c>
      <c r="O25" t="s">
        <v>5</v>
      </c>
    </row>
    <row r="26" spans="1:15" hidden="1" x14ac:dyDescent="0.2">
      <c r="A26" t="s">
        <v>14</v>
      </c>
      <c r="B26" t="s">
        <v>5</v>
      </c>
      <c r="C26" t="s">
        <v>5</v>
      </c>
      <c r="D26" t="s">
        <v>5</v>
      </c>
      <c r="E26" t="s">
        <v>29</v>
      </c>
      <c r="F26" t="s">
        <v>5</v>
      </c>
      <c r="G26" t="s">
        <v>29</v>
      </c>
      <c r="H26">
        <v>2013</v>
      </c>
      <c r="I26">
        <v>44689483265</v>
      </c>
      <c r="J26" t="s">
        <v>2</v>
      </c>
      <c r="K26">
        <v>46652106799.458977</v>
      </c>
      <c r="L26" t="s">
        <v>30</v>
      </c>
      <c r="M26" t="s">
        <v>31</v>
      </c>
      <c r="N26" t="s">
        <v>32</v>
      </c>
      <c r="O26" t="s">
        <v>5</v>
      </c>
    </row>
    <row r="27" spans="1:15" hidden="1" x14ac:dyDescent="0.2">
      <c r="A27" t="s">
        <v>14</v>
      </c>
      <c r="B27" t="s">
        <v>5</v>
      </c>
      <c r="C27" t="s">
        <v>5</v>
      </c>
      <c r="D27" t="s">
        <v>5</v>
      </c>
      <c r="E27" t="s">
        <v>29</v>
      </c>
      <c r="F27" t="s">
        <v>5</v>
      </c>
      <c r="G27" t="s">
        <v>29</v>
      </c>
      <c r="H27">
        <v>2013</v>
      </c>
      <c r="I27">
        <v>373000000</v>
      </c>
      <c r="J27" t="s">
        <v>33</v>
      </c>
      <c r="K27">
        <v>395319753.26960158</v>
      </c>
      <c r="L27" t="s">
        <v>30</v>
      </c>
      <c r="M27" t="s">
        <v>31</v>
      </c>
      <c r="N27" t="s">
        <v>34</v>
      </c>
      <c r="O27" t="s">
        <v>5</v>
      </c>
    </row>
    <row r="28" spans="1:15" x14ac:dyDescent="0.2">
      <c r="A28" t="s">
        <v>14</v>
      </c>
      <c r="B28" t="s">
        <v>5</v>
      </c>
      <c r="C28" t="s">
        <v>5</v>
      </c>
      <c r="D28" t="s">
        <v>5</v>
      </c>
      <c r="E28" t="s">
        <v>29</v>
      </c>
      <c r="F28" t="s">
        <v>5</v>
      </c>
      <c r="G28" t="s">
        <v>29</v>
      </c>
      <c r="H28">
        <v>2013</v>
      </c>
      <c r="I28">
        <v>223190429808.76999</v>
      </c>
      <c r="J28" t="s">
        <v>35</v>
      </c>
      <c r="K28">
        <v>231187216240.00769</v>
      </c>
      <c r="L28" t="s">
        <v>30</v>
      </c>
      <c r="M28" t="s">
        <v>31</v>
      </c>
      <c r="N28" t="s">
        <v>36</v>
      </c>
      <c r="O28" t="s">
        <v>5</v>
      </c>
    </row>
    <row r="29" spans="1:15" hidden="1" x14ac:dyDescent="0.2">
      <c r="A29" t="s">
        <v>14</v>
      </c>
      <c r="B29" t="s">
        <v>5</v>
      </c>
      <c r="C29" t="s">
        <v>5</v>
      </c>
      <c r="D29" t="s">
        <v>5</v>
      </c>
      <c r="E29" t="s">
        <v>29</v>
      </c>
      <c r="F29" t="s">
        <v>5</v>
      </c>
      <c r="G29" t="s">
        <v>29</v>
      </c>
      <c r="H29">
        <v>2013</v>
      </c>
      <c r="I29">
        <v>173016450</v>
      </c>
      <c r="J29" t="s">
        <v>4</v>
      </c>
      <c r="K29">
        <v>183369491.48949701</v>
      </c>
      <c r="L29" t="s">
        <v>30</v>
      </c>
      <c r="M29" t="s">
        <v>31</v>
      </c>
      <c r="N29" t="s">
        <v>37</v>
      </c>
      <c r="O29" t="s">
        <v>5</v>
      </c>
    </row>
    <row r="30" spans="1:15" hidden="1" x14ac:dyDescent="0.2">
      <c r="A30" t="s">
        <v>14</v>
      </c>
      <c r="B30" t="s">
        <v>5</v>
      </c>
      <c r="C30" t="s">
        <v>5</v>
      </c>
      <c r="D30" t="s">
        <v>5</v>
      </c>
      <c r="E30" t="s">
        <v>29</v>
      </c>
      <c r="F30" t="s">
        <v>5</v>
      </c>
      <c r="G30" t="s">
        <v>29</v>
      </c>
      <c r="H30">
        <v>2013</v>
      </c>
      <c r="I30">
        <v>5548000000</v>
      </c>
      <c r="J30" t="s">
        <v>8</v>
      </c>
      <c r="K30">
        <v>5794763614.3973846</v>
      </c>
      <c r="L30" t="s">
        <v>30</v>
      </c>
      <c r="M30" t="s">
        <v>31</v>
      </c>
      <c r="N30" t="s">
        <v>38</v>
      </c>
      <c r="O30" t="s">
        <v>5</v>
      </c>
    </row>
    <row r="31" spans="1:15" hidden="1" x14ac:dyDescent="0.2">
      <c r="A31" t="s">
        <v>14</v>
      </c>
      <c r="B31" t="s">
        <v>5</v>
      </c>
      <c r="C31" t="s">
        <v>5</v>
      </c>
      <c r="D31" t="s">
        <v>5</v>
      </c>
      <c r="E31" t="s">
        <v>29</v>
      </c>
      <c r="F31" t="s">
        <v>5</v>
      </c>
      <c r="G31" t="s">
        <v>29</v>
      </c>
      <c r="H31">
        <v>2013</v>
      </c>
      <c r="I31">
        <v>326720930374.27002</v>
      </c>
      <c r="J31" t="s">
        <v>5</v>
      </c>
      <c r="K31">
        <v>338929238935.76141</v>
      </c>
      <c r="L31" t="s">
        <v>30</v>
      </c>
      <c r="M31" t="s">
        <v>31</v>
      </c>
      <c r="N31" t="s">
        <v>31</v>
      </c>
      <c r="O31" t="s">
        <v>5</v>
      </c>
    </row>
    <row r="32" spans="1:15" hidden="1" x14ac:dyDescent="0.2">
      <c r="A32" t="s">
        <v>14</v>
      </c>
      <c r="B32" t="s">
        <v>5</v>
      </c>
      <c r="C32" t="s">
        <v>5</v>
      </c>
      <c r="D32" t="s">
        <v>5</v>
      </c>
      <c r="E32" t="s">
        <v>29</v>
      </c>
      <c r="F32" t="s">
        <v>5</v>
      </c>
      <c r="G32" t="s">
        <v>29</v>
      </c>
      <c r="H32">
        <v>2013</v>
      </c>
      <c r="I32">
        <v>55731025052.32</v>
      </c>
      <c r="J32" t="s">
        <v>1</v>
      </c>
      <c r="K32">
        <v>57634211016.228951</v>
      </c>
      <c r="L32" t="s">
        <v>30</v>
      </c>
      <c r="M32" t="s">
        <v>31</v>
      </c>
      <c r="N32" t="s">
        <v>39</v>
      </c>
      <c r="O32" t="s">
        <v>5</v>
      </c>
    </row>
    <row r="33" spans="1:15" hidden="1" x14ac:dyDescent="0.2">
      <c r="A33" t="s">
        <v>14</v>
      </c>
      <c r="B33" t="s">
        <v>5</v>
      </c>
      <c r="C33" t="s">
        <v>5</v>
      </c>
      <c r="D33" t="s">
        <v>5</v>
      </c>
      <c r="E33" t="s">
        <v>29</v>
      </c>
      <c r="F33" t="s">
        <v>5</v>
      </c>
      <c r="G33" t="s">
        <v>29</v>
      </c>
      <c r="H33">
        <v>2013</v>
      </c>
      <c r="I33">
        <v>16863205962</v>
      </c>
      <c r="J33" t="s">
        <v>3</v>
      </c>
      <c r="K33">
        <v>17717855855.916931</v>
      </c>
      <c r="L33" t="s">
        <v>30</v>
      </c>
      <c r="M33" t="s">
        <v>31</v>
      </c>
      <c r="N33" t="s">
        <v>40</v>
      </c>
      <c r="O33" t="s">
        <v>5</v>
      </c>
    </row>
    <row r="34" spans="1:15" hidden="1" x14ac:dyDescent="0.2">
      <c r="A34" t="s">
        <v>14</v>
      </c>
      <c r="B34" t="s">
        <v>5</v>
      </c>
      <c r="C34" t="s">
        <v>5</v>
      </c>
      <c r="D34" t="s">
        <v>5</v>
      </c>
      <c r="E34" t="s">
        <v>29</v>
      </c>
      <c r="F34" t="s">
        <v>5</v>
      </c>
      <c r="G34" t="s">
        <v>29</v>
      </c>
      <c r="H34">
        <v>2014</v>
      </c>
      <c r="I34">
        <v>45120597806</v>
      </c>
      <c r="J34" t="s">
        <v>2</v>
      </c>
      <c r="K34">
        <v>46364432116.608902</v>
      </c>
      <c r="L34" t="s">
        <v>30</v>
      </c>
      <c r="M34" t="s">
        <v>31</v>
      </c>
      <c r="N34" t="s">
        <v>32</v>
      </c>
      <c r="O34" t="s">
        <v>5</v>
      </c>
    </row>
    <row r="35" spans="1:15" hidden="1" x14ac:dyDescent="0.2">
      <c r="A35" t="s">
        <v>14</v>
      </c>
      <c r="B35" t="s">
        <v>5</v>
      </c>
      <c r="C35" t="s">
        <v>5</v>
      </c>
      <c r="D35" t="s">
        <v>5</v>
      </c>
      <c r="E35" t="s">
        <v>29</v>
      </c>
      <c r="F35" t="s">
        <v>5</v>
      </c>
      <c r="G35" t="s">
        <v>29</v>
      </c>
      <c r="H35">
        <v>2014</v>
      </c>
      <c r="I35">
        <v>326000000</v>
      </c>
      <c r="J35" t="s">
        <v>33</v>
      </c>
      <c r="K35">
        <v>338887907.10729021</v>
      </c>
      <c r="L35" t="s">
        <v>30</v>
      </c>
      <c r="M35" t="s">
        <v>31</v>
      </c>
      <c r="N35" t="s">
        <v>34</v>
      </c>
      <c r="O35" t="s">
        <v>5</v>
      </c>
    </row>
    <row r="36" spans="1:15" x14ac:dyDescent="0.2">
      <c r="A36" t="s">
        <v>14</v>
      </c>
      <c r="B36" t="s">
        <v>5</v>
      </c>
      <c r="C36" t="s">
        <v>5</v>
      </c>
      <c r="D36" t="s">
        <v>5</v>
      </c>
      <c r="E36" t="s">
        <v>29</v>
      </c>
      <c r="F36" t="s">
        <v>5</v>
      </c>
      <c r="G36" t="s">
        <v>29</v>
      </c>
      <c r="H36">
        <v>2014</v>
      </c>
      <c r="I36">
        <v>244546318969.95001</v>
      </c>
      <c r="J36" t="s">
        <v>35</v>
      </c>
      <c r="K36">
        <v>249865520162.646</v>
      </c>
      <c r="L36" t="s">
        <v>30</v>
      </c>
      <c r="M36" t="s">
        <v>31</v>
      </c>
      <c r="N36" t="s">
        <v>36</v>
      </c>
      <c r="O36" t="s">
        <v>5</v>
      </c>
    </row>
    <row r="37" spans="1:15" hidden="1" x14ac:dyDescent="0.2">
      <c r="A37" t="s">
        <v>14</v>
      </c>
      <c r="B37" t="s">
        <v>5</v>
      </c>
      <c r="C37" t="s">
        <v>5</v>
      </c>
      <c r="D37" t="s">
        <v>5</v>
      </c>
      <c r="E37" t="s">
        <v>29</v>
      </c>
      <c r="F37" t="s">
        <v>5</v>
      </c>
      <c r="G37" t="s">
        <v>29</v>
      </c>
      <c r="H37">
        <v>2014</v>
      </c>
      <c r="I37">
        <v>197573000</v>
      </c>
      <c r="J37" t="s">
        <v>4</v>
      </c>
      <c r="K37">
        <v>205383743.7757934</v>
      </c>
      <c r="L37" t="s">
        <v>30</v>
      </c>
      <c r="M37" t="s">
        <v>31</v>
      </c>
      <c r="N37" t="s">
        <v>37</v>
      </c>
      <c r="O37" t="s">
        <v>5</v>
      </c>
    </row>
    <row r="38" spans="1:15" hidden="1" x14ac:dyDescent="0.2">
      <c r="A38" t="s">
        <v>14</v>
      </c>
      <c r="B38" t="s">
        <v>5</v>
      </c>
      <c r="C38" t="s">
        <v>5</v>
      </c>
      <c r="D38" t="s">
        <v>5</v>
      </c>
      <c r="E38" t="s">
        <v>29</v>
      </c>
      <c r="F38" t="s">
        <v>5</v>
      </c>
      <c r="G38" t="s">
        <v>29</v>
      </c>
      <c r="H38">
        <v>2014</v>
      </c>
      <c r="I38">
        <v>6111200000</v>
      </c>
      <c r="J38" t="s">
        <v>8</v>
      </c>
      <c r="K38">
        <v>6282368909.5876503</v>
      </c>
      <c r="L38" t="s">
        <v>30</v>
      </c>
      <c r="M38" t="s">
        <v>31</v>
      </c>
      <c r="N38" t="s">
        <v>38</v>
      </c>
      <c r="O38" t="s">
        <v>5</v>
      </c>
    </row>
    <row r="39" spans="1:15" hidden="1" x14ac:dyDescent="0.2">
      <c r="A39" t="s">
        <v>14</v>
      </c>
      <c r="B39" t="s">
        <v>5</v>
      </c>
      <c r="C39" t="s">
        <v>5</v>
      </c>
      <c r="D39" t="s">
        <v>5</v>
      </c>
      <c r="E39" t="s">
        <v>29</v>
      </c>
      <c r="F39" t="s">
        <v>5</v>
      </c>
      <c r="G39" t="s">
        <v>29</v>
      </c>
      <c r="H39">
        <v>2014</v>
      </c>
      <c r="I39">
        <v>359543657516.62</v>
      </c>
      <c r="J39" t="s">
        <v>5</v>
      </c>
      <c r="K39">
        <v>367757223833.43298</v>
      </c>
      <c r="L39" t="s">
        <v>30</v>
      </c>
      <c r="M39" t="s">
        <v>31</v>
      </c>
      <c r="N39" t="s">
        <v>31</v>
      </c>
      <c r="O39" t="s">
        <v>5</v>
      </c>
    </row>
    <row r="40" spans="1:15" hidden="1" x14ac:dyDescent="0.2">
      <c r="A40" t="s">
        <v>14</v>
      </c>
      <c r="B40" t="s">
        <v>5</v>
      </c>
      <c r="C40" t="s">
        <v>5</v>
      </c>
      <c r="D40" t="s">
        <v>5</v>
      </c>
      <c r="E40" t="s">
        <v>29</v>
      </c>
      <c r="F40" t="s">
        <v>5</v>
      </c>
      <c r="G40" t="s">
        <v>29</v>
      </c>
      <c r="H40">
        <v>2014</v>
      </c>
      <c r="I40">
        <v>61648366793.309998</v>
      </c>
      <c r="J40" t="s">
        <v>1</v>
      </c>
      <c r="K40">
        <v>62913644645.681801</v>
      </c>
      <c r="L40" t="s">
        <v>30</v>
      </c>
      <c r="M40" t="s">
        <v>31</v>
      </c>
      <c r="N40" t="s">
        <v>39</v>
      </c>
      <c r="O40" t="s">
        <v>5</v>
      </c>
    </row>
    <row r="41" spans="1:15" hidden="1" x14ac:dyDescent="0.2">
      <c r="A41" t="s">
        <v>14</v>
      </c>
      <c r="B41" t="s">
        <v>5</v>
      </c>
      <c r="C41" t="s">
        <v>5</v>
      </c>
      <c r="D41" t="s">
        <v>5</v>
      </c>
      <c r="E41" t="s">
        <v>29</v>
      </c>
      <c r="F41" t="s">
        <v>5</v>
      </c>
      <c r="G41" t="s">
        <v>29</v>
      </c>
      <c r="H41">
        <v>2014</v>
      </c>
      <c r="I41">
        <v>16910640850</v>
      </c>
      <c r="J41" t="s">
        <v>3</v>
      </c>
      <c r="K41">
        <v>17462882476.76318</v>
      </c>
      <c r="L41" t="s">
        <v>30</v>
      </c>
      <c r="M41" t="s">
        <v>31</v>
      </c>
      <c r="N41" t="s">
        <v>40</v>
      </c>
      <c r="O41" t="s">
        <v>5</v>
      </c>
    </row>
    <row r="42" spans="1:15" hidden="1" x14ac:dyDescent="0.2">
      <c r="A42" t="s">
        <v>14</v>
      </c>
      <c r="B42" t="s">
        <v>5</v>
      </c>
      <c r="C42" t="s">
        <v>5</v>
      </c>
      <c r="D42" t="s">
        <v>5</v>
      </c>
      <c r="E42" t="s">
        <v>29</v>
      </c>
      <c r="F42" t="s">
        <v>5</v>
      </c>
      <c r="G42" t="s">
        <v>29</v>
      </c>
      <c r="H42">
        <v>2015</v>
      </c>
      <c r="I42">
        <v>44781810860</v>
      </c>
      <c r="J42" t="s">
        <v>2</v>
      </c>
      <c r="K42">
        <v>46090290147.746147</v>
      </c>
      <c r="L42" t="s">
        <v>30</v>
      </c>
      <c r="M42" t="s">
        <v>31</v>
      </c>
      <c r="N42" t="s">
        <v>32</v>
      </c>
      <c r="O42" t="s">
        <v>5</v>
      </c>
    </row>
    <row r="43" spans="1:15" hidden="1" x14ac:dyDescent="0.2">
      <c r="A43" t="s">
        <v>14</v>
      </c>
      <c r="B43" t="s">
        <v>5</v>
      </c>
      <c r="C43" t="s">
        <v>5</v>
      </c>
      <c r="D43" t="s">
        <v>5</v>
      </c>
      <c r="E43" t="s">
        <v>29</v>
      </c>
      <c r="F43" t="s">
        <v>5</v>
      </c>
      <c r="G43" t="s">
        <v>29</v>
      </c>
      <c r="H43">
        <v>2015</v>
      </c>
      <c r="I43">
        <v>358000000</v>
      </c>
      <c r="J43" t="s">
        <v>33</v>
      </c>
      <c r="K43">
        <v>368923834.74685431</v>
      </c>
      <c r="L43" t="s">
        <v>30</v>
      </c>
      <c r="M43" t="s">
        <v>31</v>
      </c>
      <c r="N43" t="s">
        <v>34</v>
      </c>
      <c r="O43" t="s">
        <v>5</v>
      </c>
    </row>
    <row r="44" spans="1:15" x14ac:dyDescent="0.2">
      <c r="A44" t="s">
        <v>14</v>
      </c>
      <c r="B44" t="s">
        <v>5</v>
      </c>
      <c r="C44" t="s">
        <v>5</v>
      </c>
      <c r="D44" t="s">
        <v>5</v>
      </c>
      <c r="E44" t="s">
        <v>29</v>
      </c>
      <c r="F44" t="s">
        <v>5</v>
      </c>
      <c r="G44" t="s">
        <v>29</v>
      </c>
      <c r="H44">
        <v>2015</v>
      </c>
      <c r="I44">
        <v>221268284120.17001</v>
      </c>
      <c r="J44" t="s">
        <v>35</v>
      </c>
      <c r="K44">
        <v>227632786431.76169</v>
      </c>
      <c r="L44" t="s">
        <v>30</v>
      </c>
      <c r="M44" t="s">
        <v>31</v>
      </c>
      <c r="N44" t="s">
        <v>36</v>
      </c>
      <c r="O44" t="s">
        <v>5</v>
      </c>
    </row>
    <row r="45" spans="1:15" hidden="1" x14ac:dyDescent="0.2">
      <c r="A45" t="s">
        <v>14</v>
      </c>
      <c r="B45" t="s">
        <v>5</v>
      </c>
      <c r="C45" t="s">
        <v>5</v>
      </c>
      <c r="D45" t="s">
        <v>5</v>
      </c>
      <c r="E45" t="s">
        <v>29</v>
      </c>
      <c r="F45" t="s">
        <v>5</v>
      </c>
      <c r="G45" t="s">
        <v>29</v>
      </c>
      <c r="H45">
        <v>2015</v>
      </c>
      <c r="I45">
        <v>200573000</v>
      </c>
      <c r="J45" t="s">
        <v>4</v>
      </c>
      <c r="K45">
        <v>206693185.21419221</v>
      </c>
      <c r="L45" t="s">
        <v>30</v>
      </c>
      <c r="M45" t="s">
        <v>31</v>
      </c>
      <c r="N45" t="s">
        <v>37</v>
      </c>
      <c r="O45" t="s">
        <v>5</v>
      </c>
    </row>
    <row r="46" spans="1:15" hidden="1" x14ac:dyDescent="0.2">
      <c r="A46" t="s">
        <v>14</v>
      </c>
      <c r="B46" t="s">
        <v>5</v>
      </c>
      <c r="C46" t="s">
        <v>5</v>
      </c>
      <c r="D46" t="s">
        <v>5</v>
      </c>
      <c r="E46" t="s">
        <v>29</v>
      </c>
      <c r="F46" t="s">
        <v>5</v>
      </c>
      <c r="G46" t="s">
        <v>29</v>
      </c>
      <c r="H46">
        <v>2015</v>
      </c>
      <c r="I46">
        <v>6026100000</v>
      </c>
      <c r="J46" t="s">
        <v>8</v>
      </c>
      <c r="K46">
        <v>6199954668.2919636</v>
      </c>
      <c r="L46" t="s">
        <v>30</v>
      </c>
      <c r="M46" t="s">
        <v>31</v>
      </c>
      <c r="N46" t="s">
        <v>38</v>
      </c>
      <c r="O46" t="s">
        <v>5</v>
      </c>
    </row>
    <row r="47" spans="1:15" hidden="1" x14ac:dyDescent="0.2">
      <c r="A47" t="s">
        <v>14</v>
      </c>
      <c r="B47" t="s">
        <v>5</v>
      </c>
      <c r="C47" t="s">
        <v>5</v>
      </c>
      <c r="D47" t="s">
        <v>5</v>
      </c>
      <c r="E47" t="s">
        <v>29</v>
      </c>
      <c r="F47" t="s">
        <v>5</v>
      </c>
      <c r="G47" t="s">
        <v>29</v>
      </c>
      <c r="H47">
        <v>2015</v>
      </c>
      <c r="I47">
        <v>337045641600.34003</v>
      </c>
      <c r="J47" t="s">
        <v>5</v>
      </c>
      <c r="K47">
        <v>346766908199.65723</v>
      </c>
      <c r="L47" t="s">
        <v>30</v>
      </c>
      <c r="M47" t="s">
        <v>31</v>
      </c>
      <c r="N47" t="s">
        <v>31</v>
      </c>
      <c r="O47" t="s">
        <v>5</v>
      </c>
    </row>
    <row r="48" spans="1:15" hidden="1" x14ac:dyDescent="0.2">
      <c r="A48" t="s">
        <v>14</v>
      </c>
      <c r="B48" t="s">
        <v>5</v>
      </c>
      <c r="C48" t="s">
        <v>5</v>
      </c>
      <c r="D48" t="s">
        <v>5</v>
      </c>
      <c r="E48" t="s">
        <v>29</v>
      </c>
      <c r="F48" t="s">
        <v>5</v>
      </c>
      <c r="G48" t="s">
        <v>29</v>
      </c>
      <c r="H48">
        <v>2015</v>
      </c>
      <c r="I48">
        <v>61336822946.620003</v>
      </c>
      <c r="J48" t="s">
        <v>1</v>
      </c>
      <c r="K48">
        <v>63097897126.117081</v>
      </c>
      <c r="L48" t="s">
        <v>30</v>
      </c>
      <c r="M48" t="s">
        <v>31</v>
      </c>
      <c r="N48" t="s">
        <v>39</v>
      </c>
      <c r="O48" t="s">
        <v>5</v>
      </c>
    </row>
    <row r="49" spans="1:15" hidden="1" x14ac:dyDescent="0.2">
      <c r="A49" t="s">
        <v>14</v>
      </c>
      <c r="B49" t="s">
        <v>5</v>
      </c>
      <c r="C49" t="s">
        <v>5</v>
      </c>
      <c r="D49" t="s">
        <v>5</v>
      </c>
      <c r="E49" t="s">
        <v>29</v>
      </c>
      <c r="F49" t="s">
        <v>5</v>
      </c>
      <c r="G49" t="s">
        <v>29</v>
      </c>
      <c r="H49">
        <v>2015</v>
      </c>
      <c r="I49">
        <v>17624811646</v>
      </c>
      <c r="J49" t="s">
        <v>3</v>
      </c>
      <c r="K49">
        <v>18150155285.04438</v>
      </c>
      <c r="L49" t="s">
        <v>30</v>
      </c>
      <c r="M49" t="s">
        <v>31</v>
      </c>
      <c r="N49" t="s">
        <v>40</v>
      </c>
      <c r="O49" t="s">
        <v>5</v>
      </c>
    </row>
    <row r="50" spans="1:15" hidden="1" x14ac:dyDescent="0.2">
      <c r="A50" t="s">
        <v>14</v>
      </c>
      <c r="B50" t="s">
        <v>5</v>
      </c>
      <c r="C50" t="s">
        <v>5</v>
      </c>
      <c r="D50" t="s">
        <v>5</v>
      </c>
      <c r="E50" t="s">
        <v>29</v>
      </c>
      <c r="F50" t="s">
        <v>5</v>
      </c>
      <c r="G50" t="s">
        <v>29</v>
      </c>
      <c r="H50">
        <v>2016</v>
      </c>
      <c r="I50">
        <v>47099584698</v>
      </c>
      <c r="J50" t="s">
        <v>2</v>
      </c>
      <c r="K50">
        <v>48299958385.133911</v>
      </c>
      <c r="L50" t="s">
        <v>30</v>
      </c>
      <c r="M50" t="s">
        <v>31</v>
      </c>
      <c r="N50" t="s">
        <v>32</v>
      </c>
      <c r="O50" t="s">
        <v>5</v>
      </c>
    </row>
    <row r="51" spans="1:15" hidden="1" x14ac:dyDescent="0.2">
      <c r="A51" t="s">
        <v>14</v>
      </c>
      <c r="B51" t="s">
        <v>5</v>
      </c>
      <c r="C51" t="s">
        <v>5</v>
      </c>
      <c r="D51" t="s">
        <v>5</v>
      </c>
      <c r="E51" t="s">
        <v>29</v>
      </c>
      <c r="F51" t="s">
        <v>5</v>
      </c>
      <c r="G51" t="s">
        <v>29</v>
      </c>
      <c r="H51">
        <v>2016</v>
      </c>
      <c r="I51">
        <v>359000000</v>
      </c>
      <c r="J51" t="s">
        <v>33</v>
      </c>
      <c r="K51">
        <v>366341483.32585001</v>
      </c>
      <c r="L51" t="s">
        <v>30</v>
      </c>
      <c r="M51" t="s">
        <v>31</v>
      </c>
      <c r="N51" t="s">
        <v>34</v>
      </c>
      <c r="O51" t="s">
        <v>5</v>
      </c>
    </row>
    <row r="52" spans="1:15" x14ac:dyDescent="0.2">
      <c r="A52" t="s">
        <v>14</v>
      </c>
      <c r="B52" t="s">
        <v>5</v>
      </c>
      <c r="C52" t="s">
        <v>5</v>
      </c>
      <c r="D52" t="s">
        <v>5</v>
      </c>
      <c r="E52" t="s">
        <v>29</v>
      </c>
      <c r="F52" t="s">
        <v>5</v>
      </c>
      <c r="G52" t="s">
        <v>29</v>
      </c>
      <c r="H52">
        <v>2016</v>
      </c>
      <c r="I52">
        <v>276011886601.71002</v>
      </c>
      <c r="J52" t="s">
        <v>35</v>
      </c>
      <c r="K52">
        <v>283564580099.44482</v>
      </c>
      <c r="L52" t="s">
        <v>30</v>
      </c>
      <c r="M52" t="s">
        <v>31</v>
      </c>
      <c r="N52" t="s">
        <v>36</v>
      </c>
      <c r="O52" t="s">
        <v>5</v>
      </c>
    </row>
    <row r="53" spans="1:15" hidden="1" x14ac:dyDescent="0.2">
      <c r="A53" t="s">
        <v>14</v>
      </c>
      <c r="B53" t="s">
        <v>5</v>
      </c>
      <c r="C53" t="s">
        <v>5</v>
      </c>
      <c r="D53" t="s">
        <v>5</v>
      </c>
      <c r="E53" t="s">
        <v>29</v>
      </c>
      <c r="F53" t="s">
        <v>5</v>
      </c>
      <c r="G53" t="s">
        <v>29</v>
      </c>
      <c r="H53">
        <v>2016</v>
      </c>
      <c r="I53">
        <v>260573000</v>
      </c>
      <c r="J53" t="s">
        <v>4</v>
      </c>
      <c r="K53">
        <v>265901669.45589611</v>
      </c>
      <c r="L53" t="s">
        <v>30</v>
      </c>
      <c r="M53" t="s">
        <v>31</v>
      </c>
      <c r="N53" t="s">
        <v>37</v>
      </c>
      <c r="O53" t="s">
        <v>5</v>
      </c>
    </row>
    <row r="54" spans="1:15" hidden="1" x14ac:dyDescent="0.2">
      <c r="A54" t="s">
        <v>14</v>
      </c>
      <c r="B54" t="s">
        <v>5</v>
      </c>
      <c r="C54" t="s">
        <v>5</v>
      </c>
      <c r="D54" t="s">
        <v>5</v>
      </c>
      <c r="E54" t="s">
        <v>29</v>
      </c>
      <c r="F54" t="s">
        <v>5</v>
      </c>
      <c r="G54" t="s">
        <v>29</v>
      </c>
      <c r="H54">
        <v>2016</v>
      </c>
      <c r="I54">
        <v>7095600000</v>
      </c>
      <c r="J54" t="s">
        <v>8</v>
      </c>
      <c r="K54">
        <v>7266708272.1540298</v>
      </c>
      <c r="L54" t="s">
        <v>30</v>
      </c>
      <c r="M54" t="s">
        <v>31</v>
      </c>
      <c r="N54" t="s">
        <v>38</v>
      </c>
      <c r="O54" t="s">
        <v>5</v>
      </c>
    </row>
    <row r="55" spans="1:15" hidden="1" x14ac:dyDescent="0.2">
      <c r="A55" t="s">
        <v>14</v>
      </c>
      <c r="B55" t="s">
        <v>5</v>
      </c>
      <c r="C55" t="s">
        <v>5</v>
      </c>
      <c r="D55" t="s">
        <v>5</v>
      </c>
      <c r="E55" t="s">
        <v>29</v>
      </c>
      <c r="F55" t="s">
        <v>5</v>
      </c>
      <c r="G55" t="s">
        <v>29</v>
      </c>
      <c r="H55">
        <v>2016</v>
      </c>
      <c r="I55">
        <v>412311080635.96997</v>
      </c>
      <c r="J55" t="s">
        <v>5</v>
      </c>
      <c r="K55">
        <v>423424774614.78967</v>
      </c>
      <c r="L55" t="s">
        <v>30</v>
      </c>
      <c r="M55" t="s">
        <v>31</v>
      </c>
      <c r="N55" t="s">
        <v>31</v>
      </c>
      <c r="O55" t="s">
        <v>5</v>
      </c>
    </row>
    <row r="56" spans="1:15" hidden="1" x14ac:dyDescent="0.2">
      <c r="A56" t="s">
        <v>14</v>
      </c>
      <c r="B56" t="s">
        <v>5</v>
      </c>
      <c r="C56" t="s">
        <v>5</v>
      </c>
      <c r="D56" t="s">
        <v>5</v>
      </c>
      <c r="E56" t="s">
        <v>29</v>
      </c>
      <c r="F56" t="s">
        <v>5</v>
      </c>
      <c r="G56" t="s">
        <v>29</v>
      </c>
      <c r="H56">
        <v>2016</v>
      </c>
      <c r="I56">
        <v>80273248269.360001</v>
      </c>
      <c r="J56" t="s">
        <v>1</v>
      </c>
      <c r="K56">
        <v>82509268768.99614</v>
      </c>
      <c r="L56" t="s">
        <v>30</v>
      </c>
      <c r="M56" t="s">
        <v>31</v>
      </c>
      <c r="N56" t="s">
        <v>39</v>
      </c>
      <c r="O56" t="s">
        <v>5</v>
      </c>
    </row>
    <row r="57" spans="1:15" hidden="1" x14ac:dyDescent="0.2">
      <c r="A57" t="s">
        <v>14</v>
      </c>
      <c r="B57" t="s">
        <v>5</v>
      </c>
      <c r="C57" t="s">
        <v>5</v>
      </c>
      <c r="D57" t="s">
        <v>5</v>
      </c>
      <c r="E57" t="s">
        <v>29</v>
      </c>
      <c r="F57" t="s">
        <v>5</v>
      </c>
      <c r="G57" t="s">
        <v>29</v>
      </c>
      <c r="H57">
        <v>2016</v>
      </c>
      <c r="I57">
        <v>17561528346</v>
      </c>
      <c r="J57" t="s">
        <v>3</v>
      </c>
      <c r="K57">
        <v>17972151375.37719</v>
      </c>
      <c r="L57" t="s">
        <v>30</v>
      </c>
      <c r="M57" t="s">
        <v>31</v>
      </c>
      <c r="N57" t="s">
        <v>40</v>
      </c>
      <c r="O57" t="s">
        <v>5</v>
      </c>
    </row>
    <row r="58" spans="1:15" hidden="1" x14ac:dyDescent="0.2">
      <c r="A58" t="s">
        <v>14</v>
      </c>
      <c r="B58" t="s">
        <v>5</v>
      </c>
      <c r="C58" t="s">
        <v>5</v>
      </c>
      <c r="D58" t="s">
        <v>5</v>
      </c>
      <c r="E58" t="s">
        <v>29</v>
      </c>
      <c r="F58" t="s">
        <v>5</v>
      </c>
      <c r="G58" t="s">
        <v>29</v>
      </c>
      <c r="H58">
        <v>2017</v>
      </c>
      <c r="I58">
        <v>47990919364</v>
      </c>
      <c r="J58" t="s">
        <v>2</v>
      </c>
      <c r="K58">
        <v>47990919364</v>
      </c>
      <c r="L58" t="s">
        <v>30</v>
      </c>
      <c r="M58" t="s">
        <v>31</v>
      </c>
      <c r="N58" t="s">
        <v>32</v>
      </c>
      <c r="O58" t="s">
        <v>5</v>
      </c>
    </row>
    <row r="59" spans="1:15" hidden="1" x14ac:dyDescent="0.2">
      <c r="A59" t="s">
        <v>14</v>
      </c>
      <c r="B59" t="s">
        <v>5</v>
      </c>
      <c r="C59" t="s">
        <v>5</v>
      </c>
      <c r="D59" t="s">
        <v>5</v>
      </c>
      <c r="E59" t="s">
        <v>29</v>
      </c>
      <c r="F59" t="s">
        <v>5</v>
      </c>
      <c r="G59" t="s">
        <v>29</v>
      </c>
      <c r="H59">
        <v>2017</v>
      </c>
      <c r="I59">
        <v>346000000</v>
      </c>
      <c r="J59" t="s">
        <v>33</v>
      </c>
      <c r="K59">
        <v>346000000</v>
      </c>
      <c r="L59" t="s">
        <v>30</v>
      </c>
      <c r="M59" t="s">
        <v>31</v>
      </c>
      <c r="N59" t="s">
        <v>34</v>
      </c>
      <c r="O59" t="s">
        <v>5</v>
      </c>
    </row>
    <row r="60" spans="1:15" x14ac:dyDescent="0.2">
      <c r="A60" t="s">
        <v>14</v>
      </c>
      <c r="B60" t="s">
        <v>5</v>
      </c>
      <c r="C60" t="s">
        <v>5</v>
      </c>
      <c r="D60" t="s">
        <v>5</v>
      </c>
      <c r="E60" t="s">
        <v>29</v>
      </c>
      <c r="F60" t="s">
        <v>5</v>
      </c>
      <c r="G60" t="s">
        <v>29</v>
      </c>
      <c r="H60">
        <v>2017</v>
      </c>
      <c r="I60">
        <v>224799584000.29999</v>
      </c>
      <c r="J60" t="s">
        <v>35</v>
      </c>
      <c r="K60">
        <v>224799584000.29999</v>
      </c>
      <c r="L60" t="s">
        <v>30</v>
      </c>
      <c r="M60" t="s">
        <v>31</v>
      </c>
      <c r="N60" t="s">
        <v>36</v>
      </c>
      <c r="O60" t="s">
        <v>5</v>
      </c>
    </row>
    <row r="61" spans="1:15" hidden="1" x14ac:dyDescent="0.2">
      <c r="A61" t="s">
        <v>14</v>
      </c>
      <c r="B61" t="s">
        <v>5</v>
      </c>
      <c r="C61" t="s">
        <v>5</v>
      </c>
      <c r="D61" t="s">
        <v>5</v>
      </c>
      <c r="E61" t="s">
        <v>29</v>
      </c>
      <c r="F61" t="s">
        <v>5</v>
      </c>
      <c r="G61" t="s">
        <v>29</v>
      </c>
      <c r="H61">
        <v>2017</v>
      </c>
      <c r="I61">
        <v>249500000</v>
      </c>
      <c r="J61" t="s">
        <v>4</v>
      </c>
      <c r="K61">
        <v>249500000</v>
      </c>
      <c r="L61" t="s">
        <v>30</v>
      </c>
      <c r="M61" t="s">
        <v>31</v>
      </c>
      <c r="N61" t="s">
        <v>37</v>
      </c>
      <c r="O61" t="s">
        <v>5</v>
      </c>
    </row>
    <row r="62" spans="1:15" hidden="1" x14ac:dyDescent="0.2">
      <c r="A62" t="s">
        <v>14</v>
      </c>
      <c r="B62" t="s">
        <v>5</v>
      </c>
      <c r="C62" t="s">
        <v>5</v>
      </c>
      <c r="D62" t="s">
        <v>5</v>
      </c>
      <c r="E62" t="s">
        <v>29</v>
      </c>
      <c r="F62" t="s">
        <v>5</v>
      </c>
      <c r="G62" t="s">
        <v>29</v>
      </c>
      <c r="H62">
        <v>2017</v>
      </c>
      <c r="I62">
        <v>8000600000</v>
      </c>
      <c r="J62" t="s">
        <v>8</v>
      </c>
      <c r="K62">
        <v>8000600000</v>
      </c>
      <c r="L62" t="s">
        <v>30</v>
      </c>
      <c r="M62" t="s">
        <v>31</v>
      </c>
      <c r="N62" t="s">
        <v>38</v>
      </c>
      <c r="O62" t="s">
        <v>5</v>
      </c>
    </row>
    <row r="63" spans="1:15" hidden="1" x14ac:dyDescent="0.2">
      <c r="A63" t="s">
        <v>14</v>
      </c>
      <c r="B63" t="s">
        <v>5</v>
      </c>
      <c r="C63" t="s">
        <v>5</v>
      </c>
      <c r="D63" t="s">
        <v>5</v>
      </c>
      <c r="E63" t="s">
        <v>29</v>
      </c>
      <c r="F63" t="s">
        <v>5</v>
      </c>
      <c r="G63" t="s">
        <v>29</v>
      </c>
      <c r="H63">
        <v>2017</v>
      </c>
      <c r="I63">
        <v>347237944007.69</v>
      </c>
      <c r="J63" t="s">
        <v>5</v>
      </c>
      <c r="K63">
        <v>347237944007.69</v>
      </c>
      <c r="L63" t="s">
        <v>30</v>
      </c>
      <c r="M63" t="s">
        <v>31</v>
      </c>
      <c r="N63" t="s">
        <v>31</v>
      </c>
      <c r="O63" t="s">
        <v>5</v>
      </c>
    </row>
    <row r="64" spans="1:15" hidden="1" x14ac:dyDescent="0.2">
      <c r="A64" t="s">
        <v>14</v>
      </c>
      <c r="B64" t="s">
        <v>5</v>
      </c>
      <c r="C64" t="s">
        <v>5</v>
      </c>
      <c r="D64" t="s">
        <v>5</v>
      </c>
      <c r="E64" t="s">
        <v>29</v>
      </c>
      <c r="F64" t="s">
        <v>5</v>
      </c>
      <c r="G64" t="s">
        <v>29</v>
      </c>
      <c r="H64">
        <v>2017</v>
      </c>
      <c r="I64">
        <v>65534500587.889999</v>
      </c>
      <c r="J64" t="s">
        <v>1</v>
      </c>
      <c r="K64">
        <v>65534500587.889999</v>
      </c>
      <c r="L64" t="s">
        <v>30</v>
      </c>
      <c r="M64" t="s">
        <v>31</v>
      </c>
      <c r="N64" t="s">
        <v>39</v>
      </c>
      <c r="O64" t="s">
        <v>5</v>
      </c>
    </row>
    <row r="65" spans="1:15" hidden="1" x14ac:dyDescent="0.2">
      <c r="A65" t="s">
        <v>14</v>
      </c>
      <c r="B65" t="s">
        <v>5</v>
      </c>
      <c r="C65" t="s">
        <v>5</v>
      </c>
      <c r="D65" t="s">
        <v>5</v>
      </c>
      <c r="E65" t="s">
        <v>29</v>
      </c>
      <c r="F65" t="s">
        <v>5</v>
      </c>
      <c r="G65" t="s">
        <v>29</v>
      </c>
      <c r="H65">
        <v>2017</v>
      </c>
      <c r="I65">
        <v>18278980782</v>
      </c>
      <c r="J65" t="s">
        <v>3</v>
      </c>
      <c r="K65">
        <v>18278980782</v>
      </c>
      <c r="L65" t="s">
        <v>30</v>
      </c>
      <c r="M65" t="s">
        <v>31</v>
      </c>
      <c r="N65" t="s">
        <v>40</v>
      </c>
      <c r="O65" t="s">
        <v>5</v>
      </c>
    </row>
    <row r="66" spans="1:15" hidden="1" x14ac:dyDescent="0.2">
      <c r="A66" t="s">
        <v>14</v>
      </c>
      <c r="B66" t="s">
        <v>5</v>
      </c>
      <c r="C66" t="s">
        <v>5</v>
      </c>
      <c r="D66" t="s">
        <v>5</v>
      </c>
      <c r="E66" t="s">
        <v>29</v>
      </c>
      <c r="F66" t="s">
        <v>5</v>
      </c>
      <c r="G66" t="s">
        <v>29</v>
      </c>
      <c r="H66">
        <v>2018</v>
      </c>
      <c r="I66">
        <v>51293765231</v>
      </c>
      <c r="J66" t="s">
        <v>2</v>
      </c>
      <c r="K66">
        <v>49360762593.23008</v>
      </c>
      <c r="L66" t="s">
        <v>30</v>
      </c>
      <c r="M66" t="s">
        <v>31</v>
      </c>
      <c r="N66" t="s">
        <v>32</v>
      </c>
      <c r="O66" t="s">
        <v>5</v>
      </c>
    </row>
    <row r="67" spans="1:15" hidden="1" x14ac:dyDescent="0.2">
      <c r="A67" t="s">
        <v>14</v>
      </c>
      <c r="B67" t="s">
        <v>5</v>
      </c>
      <c r="C67" t="s">
        <v>5</v>
      </c>
      <c r="D67" t="s">
        <v>5</v>
      </c>
      <c r="E67" t="s">
        <v>29</v>
      </c>
      <c r="F67" t="s">
        <v>5</v>
      </c>
      <c r="G67" t="s">
        <v>29</v>
      </c>
      <c r="H67">
        <v>2018</v>
      </c>
      <c r="I67">
        <v>626000000</v>
      </c>
      <c r="J67" t="s">
        <v>33</v>
      </c>
      <c r="K67">
        <v>607973583.25644636</v>
      </c>
      <c r="L67" t="s">
        <v>30</v>
      </c>
      <c r="M67" t="s">
        <v>31</v>
      </c>
      <c r="N67" t="s">
        <v>34</v>
      </c>
      <c r="O67" t="s">
        <v>5</v>
      </c>
    </row>
    <row r="68" spans="1:15" x14ac:dyDescent="0.2">
      <c r="A68" t="s">
        <v>14</v>
      </c>
      <c r="B68" t="s">
        <v>5</v>
      </c>
      <c r="C68" t="s">
        <v>5</v>
      </c>
      <c r="D68" t="s">
        <v>5</v>
      </c>
      <c r="E68" t="s">
        <v>29</v>
      </c>
      <c r="F68" t="s">
        <v>5</v>
      </c>
      <c r="G68" t="s">
        <v>29</v>
      </c>
      <c r="H68">
        <v>2018</v>
      </c>
      <c r="I68">
        <v>238304602853.92001</v>
      </c>
      <c r="J68" t="s">
        <v>35</v>
      </c>
      <c r="K68">
        <v>228270467441.81381</v>
      </c>
      <c r="L68" t="s">
        <v>30</v>
      </c>
      <c r="M68" t="s">
        <v>31</v>
      </c>
      <c r="N68" t="s">
        <v>36</v>
      </c>
      <c r="O68" t="s">
        <v>5</v>
      </c>
    </row>
    <row r="69" spans="1:15" hidden="1" x14ac:dyDescent="0.2">
      <c r="A69" t="s">
        <v>14</v>
      </c>
      <c r="B69" t="s">
        <v>5</v>
      </c>
      <c r="C69" t="s">
        <v>5</v>
      </c>
      <c r="D69" t="s">
        <v>5</v>
      </c>
      <c r="E69" t="s">
        <v>29</v>
      </c>
      <c r="F69" t="s">
        <v>5</v>
      </c>
      <c r="G69" t="s">
        <v>29</v>
      </c>
      <c r="H69">
        <v>2018</v>
      </c>
      <c r="I69">
        <v>239123000</v>
      </c>
      <c r="J69" t="s">
        <v>4</v>
      </c>
      <c r="K69">
        <v>232237167.96969849</v>
      </c>
      <c r="L69" t="s">
        <v>30</v>
      </c>
      <c r="M69" t="s">
        <v>31</v>
      </c>
      <c r="N69" t="s">
        <v>37</v>
      </c>
      <c r="O69" t="s">
        <v>5</v>
      </c>
    </row>
    <row r="70" spans="1:15" hidden="1" x14ac:dyDescent="0.2">
      <c r="A70" t="s">
        <v>14</v>
      </c>
      <c r="B70" t="s">
        <v>5</v>
      </c>
      <c r="C70" t="s">
        <v>5</v>
      </c>
      <c r="D70" t="s">
        <v>5</v>
      </c>
      <c r="E70" t="s">
        <v>29</v>
      </c>
      <c r="F70" t="s">
        <v>5</v>
      </c>
      <c r="G70" t="s">
        <v>29</v>
      </c>
      <c r="H70">
        <v>2018</v>
      </c>
      <c r="I70">
        <v>5886800000</v>
      </c>
      <c r="J70" t="s">
        <v>8</v>
      </c>
      <c r="K70">
        <v>5674704971.4236832</v>
      </c>
      <c r="L70" t="s">
        <v>30</v>
      </c>
      <c r="M70" t="s">
        <v>31</v>
      </c>
      <c r="N70" t="s">
        <v>38</v>
      </c>
      <c r="O70" t="s">
        <v>5</v>
      </c>
    </row>
    <row r="71" spans="1:15" hidden="1" x14ac:dyDescent="0.2">
      <c r="A71" t="s">
        <v>14</v>
      </c>
      <c r="B71" t="s">
        <v>5</v>
      </c>
      <c r="C71" t="s">
        <v>5</v>
      </c>
      <c r="D71" t="s">
        <v>5</v>
      </c>
      <c r="E71" t="s">
        <v>29</v>
      </c>
      <c r="F71" t="s">
        <v>5</v>
      </c>
      <c r="G71" t="s">
        <v>29</v>
      </c>
      <c r="H71">
        <v>2018</v>
      </c>
      <c r="I71">
        <v>366838180623.51001</v>
      </c>
      <c r="J71" t="s">
        <v>5</v>
      </c>
      <c r="K71">
        <v>351705493295.20361</v>
      </c>
      <c r="L71" t="s">
        <v>30</v>
      </c>
      <c r="M71" t="s">
        <v>31</v>
      </c>
      <c r="N71" t="s">
        <v>31</v>
      </c>
      <c r="O71" t="s">
        <v>5</v>
      </c>
    </row>
    <row r="72" spans="1:15" hidden="1" x14ac:dyDescent="0.2">
      <c r="A72" t="s">
        <v>14</v>
      </c>
      <c r="B72" t="s">
        <v>5</v>
      </c>
      <c r="C72" t="s">
        <v>5</v>
      </c>
      <c r="D72" t="s">
        <v>5</v>
      </c>
      <c r="E72" t="s">
        <v>29</v>
      </c>
      <c r="F72" t="s">
        <v>5</v>
      </c>
      <c r="G72" t="s">
        <v>29</v>
      </c>
      <c r="H72">
        <v>2018</v>
      </c>
      <c r="I72">
        <v>69435182091.320007</v>
      </c>
      <c r="J72" t="s">
        <v>1</v>
      </c>
      <c r="K72">
        <v>66421963352.326843</v>
      </c>
      <c r="L72" t="s">
        <v>30</v>
      </c>
      <c r="M72" t="s">
        <v>31</v>
      </c>
      <c r="N72" t="s">
        <v>39</v>
      </c>
      <c r="O72" t="s">
        <v>5</v>
      </c>
    </row>
    <row r="73" spans="1:15" hidden="1" x14ac:dyDescent="0.2">
      <c r="A73" t="s">
        <v>14</v>
      </c>
      <c r="B73" t="s">
        <v>5</v>
      </c>
      <c r="C73" t="s">
        <v>5</v>
      </c>
      <c r="D73" t="s">
        <v>5</v>
      </c>
      <c r="E73" t="s">
        <v>29</v>
      </c>
      <c r="F73" t="s">
        <v>5</v>
      </c>
      <c r="G73" t="s">
        <v>29</v>
      </c>
      <c r="H73">
        <v>2018</v>
      </c>
      <c r="I73">
        <v>18858072508</v>
      </c>
      <c r="J73" t="s">
        <v>3</v>
      </c>
      <c r="K73">
        <v>18215443650.118679</v>
      </c>
      <c r="L73" t="s">
        <v>30</v>
      </c>
      <c r="M73" t="s">
        <v>31</v>
      </c>
      <c r="N73" t="s">
        <v>40</v>
      </c>
      <c r="O73" t="s">
        <v>5</v>
      </c>
    </row>
    <row r="74" spans="1:15" hidden="1" x14ac:dyDescent="0.2">
      <c r="A74" t="s">
        <v>14</v>
      </c>
      <c r="B74" t="s">
        <v>5</v>
      </c>
      <c r="C74" t="s">
        <v>5</v>
      </c>
      <c r="D74" t="s">
        <v>5</v>
      </c>
      <c r="E74" t="s">
        <v>29</v>
      </c>
      <c r="F74" t="s">
        <v>5</v>
      </c>
      <c r="G74" t="s">
        <v>29</v>
      </c>
      <c r="H74">
        <v>2019</v>
      </c>
      <c r="I74">
        <v>54266426214</v>
      </c>
      <c r="J74" t="s">
        <v>2</v>
      </c>
      <c r="K74">
        <v>51348893804.164558</v>
      </c>
      <c r="L74" t="s">
        <v>30</v>
      </c>
      <c r="M74" t="s">
        <v>31</v>
      </c>
      <c r="N74" t="s">
        <v>32</v>
      </c>
      <c r="O74" t="s">
        <v>5</v>
      </c>
    </row>
    <row r="75" spans="1:15" hidden="1" x14ac:dyDescent="0.2">
      <c r="A75" t="s">
        <v>14</v>
      </c>
      <c r="B75" t="s">
        <v>5</v>
      </c>
      <c r="C75" t="s">
        <v>5</v>
      </c>
      <c r="D75" t="s">
        <v>5</v>
      </c>
      <c r="E75" t="s">
        <v>29</v>
      </c>
      <c r="F75" t="s">
        <v>5</v>
      </c>
      <c r="G75" t="s">
        <v>29</v>
      </c>
      <c r="H75">
        <v>2019</v>
      </c>
      <c r="I75">
        <v>366000000</v>
      </c>
      <c r="J75" t="s">
        <v>33</v>
      </c>
      <c r="K75">
        <v>349003528.17774397</v>
      </c>
      <c r="L75" t="s">
        <v>30</v>
      </c>
      <c r="M75" t="s">
        <v>31</v>
      </c>
      <c r="N75" t="s">
        <v>34</v>
      </c>
      <c r="O75" t="s">
        <v>5</v>
      </c>
    </row>
    <row r="76" spans="1:15" x14ac:dyDescent="0.2">
      <c r="A76" t="s">
        <v>14</v>
      </c>
      <c r="B76" t="s">
        <v>5</v>
      </c>
      <c r="C76" t="s">
        <v>5</v>
      </c>
      <c r="D76" t="s">
        <v>5</v>
      </c>
      <c r="E76" t="s">
        <v>29</v>
      </c>
      <c r="F76" t="s">
        <v>5</v>
      </c>
      <c r="G76" t="s">
        <v>29</v>
      </c>
      <c r="H76">
        <v>2019</v>
      </c>
      <c r="I76">
        <v>259695560230.20001</v>
      </c>
      <c r="J76" t="s">
        <v>35</v>
      </c>
      <c r="K76">
        <v>244778534796.97021</v>
      </c>
      <c r="L76" t="s">
        <v>30</v>
      </c>
      <c r="M76" t="s">
        <v>31</v>
      </c>
      <c r="N76" t="s">
        <v>36</v>
      </c>
      <c r="O76" t="s">
        <v>5</v>
      </c>
    </row>
    <row r="77" spans="1:15" hidden="1" x14ac:dyDescent="0.2">
      <c r="A77" t="s">
        <v>14</v>
      </c>
      <c r="B77" t="s">
        <v>5</v>
      </c>
      <c r="C77" t="s">
        <v>5</v>
      </c>
      <c r="D77" t="s">
        <v>5</v>
      </c>
      <c r="E77" t="s">
        <v>29</v>
      </c>
      <c r="F77" t="s">
        <v>5</v>
      </c>
      <c r="G77" t="s">
        <v>29</v>
      </c>
      <c r="H77">
        <v>2019</v>
      </c>
      <c r="I77">
        <v>248288000</v>
      </c>
      <c r="J77" t="s">
        <v>4</v>
      </c>
      <c r="K77">
        <v>236757890.72184619</v>
      </c>
      <c r="L77" t="s">
        <v>30</v>
      </c>
      <c r="M77" t="s">
        <v>31</v>
      </c>
      <c r="N77" t="s">
        <v>37</v>
      </c>
      <c r="O77" t="s">
        <v>5</v>
      </c>
    </row>
    <row r="78" spans="1:15" hidden="1" x14ac:dyDescent="0.2">
      <c r="A78" t="s">
        <v>14</v>
      </c>
      <c r="B78" t="s">
        <v>5</v>
      </c>
      <c r="C78" t="s">
        <v>5</v>
      </c>
      <c r="D78" t="s">
        <v>5</v>
      </c>
      <c r="E78" t="s">
        <v>29</v>
      </c>
      <c r="F78" t="s">
        <v>5</v>
      </c>
      <c r="G78" t="s">
        <v>29</v>
      </c>
      <c r="H78">
        <v>2019</v>
      </c>
      <c r="I78">
        <v>5817300000</v>
      </c>
      <c r="J78" t="s">
        <v>8</v>
      </c>
      <c r="K78">
        <v>5513625427.1329136</v>
      </c>
      <c r="L78" t="s">
        <v>30</v>
      </c>
      <c r="M78" t="s">
        <v>31</v>
      </c>
      <c r="N78" t="s">
        <v>38</v>
      </c>
      <c r="O78" t="s">
        <v>5</v>
      </c>
    </row>
    <row r="79" spans="1:15" hidden="1" x14ac:dyDescent="0.2">
      <c r="A79" t="s">
        <v>14</v>
      </c>
      <c r="B79" t="s">
        <v>5</v>
      </c>
      <c r="C79" t="s">
        <v>5</v>
      </c>
      <c r="D79" t="s">
        <v>5</v>
      </c>
      <c r="E79" t="s">
        <v>29</v>
      </c>
      <c r="F79" t="s">
        <v>5</v>
      </c>
      <c r="G79" t="s">
        <v>29</v>
      </c>
      <c r="H79">
        <v>2019</v>
      </c>
      <c r="I79">
        <v>395981811427.10999</v>
      </c>
      <c r="J79" t="s">
        <v>5</v>
      </c>
      <c r="K79">
        <v>373522205447.07013</v>
      </c>
      <c r="L79" t="s">
        <v>30</v>
      </c>
      <c r="M79" t="s">
        <v>31</v>
      </c>
      <c r="N79" t="s">
        <v>31</v>
      </c>
      <c r="O79" t="s">
        <v>5</v>
      </c>
    </row>
    <row r="80" spans="1:15" hidden="1" x14ac:dyDescent="0.2">
      <c r="A80" t="s">
        <v>14</v>
      </c>
      <c r="B80" t="s">
        <v>5</v>
      </c>
      <c r="C80" t="s">
        <v>5</v>
      </c>
      <c r="D80" t="s">
        <v>5</v>
      </c>
      <c r="E80" t="s">
        <v>29</v>
      </c>
      <c r="F80" t="s">
        <v>5</v>
      </c>
      <c r="G80" t="s">
        <v>29</v>
      </c>
      <c r="H80">
        <v>2019</v>
      </c>
      <c r="I80">
        <v>71475518752.509995</v>
      </c>
      <c r="J80" t="s">
        <v>1</v>
      </c>
      <c r="K80">
        <v>67294310387.270447</v>
      </c>
      <c r="L80" t="s">
        <v>30</v>
      </c>
      <c r="M80" t="s">
        <v>31</v>
      </c>
      <c r="N80" t="s">
        <v>39</v>
      </c>
      <c r="O80" t="s">
        <v>5</v>
      </c>
    </row>
    <row r="81" spans="1:15" hidden="1" x14ac:dyDescent="0.2">
      <c r="A81" t="s">
        <v>14</v>
      </c>
      <c r="B81" t="s">
        <v>5</v>
      </c>
      <c r="C81" t="s">
        <v>5</v>
      </c>
      <c r="D81" t="s">
        <v>5</v>
      </c>
      <c r="E81" t="s">
        <v>29</v>
      </c>
      <c r="F81" t="s">
        <v>5</v>
      </c>
      <c r="G81" t="s">
        <v>29</v>
      </c>
      <c r="H81">
        <v>2019</v>
      </c>
      <c r="I81">
        <v>20027536499</v>
      </c>
      <c r="J81" t="s">
        <v>3</v>
      </c>
      <c r="K81">
        <v>19010335495.963188</v>
      </c>
      <c r="L81" t="s">
        <v>30</v>
      </c>
      <c r="M81" t="s">
        <v>31</v>
      </c>
      <c r="N81" t="s">
        <v>40</v>
      </c>
      <c r="O81" t="s">
        <v>5</v>
      </c>
    </row>
    <row r="82" spans="1:15" hidden="1" x14ac:dyDescent="0.2">
      <c r="A82" t="s">
        <v>14</v>
      </c>
      <c r="B82" t="s">
        <v>5</v>
      </c>
      <c r="C82" t="s">
        <v>5</v>
      </c>
      <c r="D82" t="s">
        <v>5</v>
      </c>
      <c r="E82" t="s">
        <v>29</v>
      </c>
      <c r="F82" t="s">
        <v>5</v>
      </c>
      <c r="G82" t="s">
        <v>29</v>
      </c>
      <c r="H82">
        <v>2020</v>
      </c>
      <c r="I82">
        <v>40930755380</v>
      </c>
      <c r="J82" t="s">
        <v>2</v>
      </c>
      <c r="K82">
        <v>38544332930.04248</v>
      </c>
      <c r="L82" t="s">
        <v>30</v>
      </c>
      <c r="M82" t="s">
        <v>31</v>
      </c>
      <c r="N82" t="s">
        <v>32</v>
      </c>
      <c r="O82" t="s">
        <v>5</v>
      </c>
    </row>
    <row r="83" spans="1:15" hidden="1" x14ac:dyDescent="0.2">
      <c r="A83" t="s">
        <v>14</v>
      </c>
      <c r="B83" t="s">
        <v>5</v>
      </c>
      <c r="C83" t="s">
        <v>5</v>
      </c>
      <c r="D83" t="s">
        <v>5</v>
      </c>
      <c r="E83" t="s">
        <v>29</v>
      </c>
      <c r="F83" t="s">
        <v>5</v>
      </c>
      <c r="G83" t="s">
        <v>29</v>
      </c>
      <c r="H83">
        <v>2020</v>
      </c>
      <c r="I83">
        <v>387000000</v>
      </c>
      <c r="J83" t="s">
        <v>33</v>
      </c>
      <c r="K83">
        <v>367085605.8809582</v>
      </c>
      <c r="L83" t="s">
        <v>30</v>
      </c>
      <c r="M83" t="s">
        <v>31</v>
      </c>
      <c r="N83" t="s">
        <v>34</v>
      </c>
      <c r="O83" t="s">
        <v>5</v>
      </c>
    </row>
    <row r="84" spans="1:15" x14ac:dyDescent="0.2">
      <c r="A84" t="s">
        <v>14</v>
      </c>
      <c r="B84" t="s">
        <v>5</v>
      </c>
      <c r="C84" t="s">
        <v>5</v>
      </c>
      <c r="D84" t="s">
        <v>5</v>
      </c>
      <c r="E84" t="s">
        <v>29</v>
      </c>
      <c r="F84" t="s">
        <v>5</v>
      </c>
      <c r="G84" t="s">
        <v>29</v>
      </c>
      <c r="H84">
        <v>2020</v>
      </c>
      <c r="I84">
        <v>254285248346.95001</v>
      </c>
      <c r="J84" t="s">
        <v>35</v>
      </c>
      <c r="K84">
        <v>238578251013.0022</v>
      </c>
      <c r="L84" t="s">
        <v>30</v>
      </c>
      <c r="M84" t="s">
        <v>31</v>
      </c>
      <c r="N84" t="s">
        <v>36</v>
      </c>
      <c r="O84" t="s">
        <v>5</v>
      </c>
    </row>
    <row r="85" spans="1:15" hidden="1" x14ac:dyDescent="0.2">
      <c r="A85" t="s">
        <v>14</v>
      </c>
      <c r="B85" t="s">
        <v>5</v>
      </c>
      <c r="C85" t="s">
        <v>5</v>
      </c>
      <c r="D85" t="s">
        <v>5</v>
      </c>
      <c r="E85" t="s">
        <v>29</v>
      </c>
      <c r="F85" t="s">
        <v>5</v>
      </c>
      <c r="G85" t="s">
        <v>29</v>
      </c>
      <c r="H85">
        <v>2020</v>
      </c>
      <c r="I85">
        <v>277546871</v>
      </c>
      <c r="J85" t="s">
        <v>4</v>
      </c>
      <c r="K85">
        <v>263264757.8847523</v>
      </c>
      <c r="L85" t="s">
        <v>30</v>
      </c>
      <c r="M85" t="s">
        <v>31</v>
      </c>
      <c r="N85" t="s">
        <v>37</v>
      </c>
      <c r="O85" t="s">
        <v>5</v>
      </c>
    </row>
    <row r="86" spans="1:15" hidden="1" x14ac:dyDescent="0.2">
      <c r="A86" t="s">
        <v>14</v>
      </c>
      <c r="B86" t="s">
        <v>5</v>
      </c>
      <c r="C86" t="s">
        <v>5</v>
      </c>
      <c r="D86" t="s">
        <v>5</v>
      </c>
      <c r="E86" t="s">
        <v>29</v>
      </c>
      <c r="F86" t="s">
        <v>5</v>
      </c>
      <c r="G86" t="s">
        <v>29</v>
      </c>
      <c r="H86">
        <v>2020</v>
      </c>
      <c r="I86">
        <v>5856900000</v>
      </c>
      <c r="J86" t="s">
        <v>8</v>
      </c>
      <c r="K86">
        <v>5524037194.0826664</v>
      </c>
      <c r="L86" t="s">
        <v>30</v>
      </c>
      <c r="M86" t="s">
        <v>31</v>
      </c>
      <c r="N86" t="s">
        <v>38</v>
      </c>
      <c r="O86" t="s">
        <v>5</v>
      </c>
    </row>
    <row r="87" spans="1:15" hidden="1" x14ac:dyDescent="0.2">
      <c r="A87" t="s">
        <v>14</v>
      </c>
      <c r="B87" t="s">
        <v>5</v>
      </c>
      <c r="C87" t="s">
        <v>5</v>
      </c>
      <c r="D87" t="s">
        <v>5</v>
      </c>
      <c r="E87" t="s">
        <v>29</v>
      </c>
      <c r="F87" t="s">
        <v>5</v>
      </c>
      <c r="G87" t="s">
        <v>29</v>
      </c>
      <c r="H87">
        <v>2020</v>
      </c>
      <c r="I87">
        <v>379364446141.34003</v>
      </c>
      <c r="J87" t="s">
        <v>5</v>
      </c>
      <c r="K87">
        <v>356186794011.07562</v>
      </c>
      <c r="L87" t="s">
        <v>30</v>
      </c>
      <c r="M87" t="s">
        <v>31</v>
      </c>
      <c r="N87" t="s">
        <v>31</v>
      </c>
      <c r="O87" t="s">
        <v>5</v>
      </c>
    </row>
    <row r="88" spans="1:15" hidden="1" x14ac:dyDescent="0.2">
      <c r="A88" t="s">
        <v>14</v>
      </c>
      <c r="B88" t="s">
        <v>5</v>
      </c>
      <c r="C88" t="s">
        <v>5</v>
      </c>
      <c r="D88" t="s">
        <v>5</v>
      </c>
      <c r="E88" t="s">
        <v>29</v>
      </c>
      <c r="F88" t="s">
        <v>5</v>
      </c>
      <c r="G88" t="s">
        <v>29</v>
      </c>
      <c r="H88">
        <v>2020</v>
      </c>
      <c r="I88">
        <v>74948783186.350006</v>
      </c>
      <c r="J88" t="s">
        <v>1</v>
      </c>
      <c r="K88">
        <v>70240449451.99382</v>
      </c>
      <c r="L88" t="s">
        <v>30</v>
      </c>
      <c r="M88" t="s">
        <v>31</v>
      </c>
      <c r="N88" t="s">
        <v>39</v>
      </c>
      <c r="O88" t="s">
        <v>5</v>
      </c>
    </row>
    <row r="89" spans="1:15" hidden="1" x14ac:dyDescent="0.2">
      <c r="A89" t="s">
        <v>14</v>
      </c>
      <c r="B89" t="s">
        <v>5</v>
      </c>
      <c r="C89" t="s">
        <v>5</v>
      </c>
      <c r="D89" t="s">
        <v>5</v>
      </c>
      <c r="E89" t="s">
        <v>29</v>
      </c>
      <c r="F89" t="s">
        <v>5</v>
      </c>
      <c r="G89" t="s">
        <v>29</v>
      </c>
      <c r="H89">
        <v>2020</v>
      </c>
      <c r="I89">
        <v>20161401245</v>
      </c>
      <c r="J89" t="s">
        <v>3</v>
      </c>
      <c r="K89">
        <v>19041799249.77248</v>
      </c>
      <c r="L89" t="s">
        <v>30</v>
      </c>
      <c r="M89" t="s">
        <v>31</v>
      </c>
      <c r="N89" t="s">
        <v>40</v>
      </c>
      <c r="O89" t="s">
        <v>5</v>
      </c>
    </row>
    <row r="90" spans="1:15" hidden="1" x14ac:dyDescent="0.2">
      <c r="A90" t="s">
        <v>14</v>
      </c>
      <c r="B90" t="s">
        <v>5</v>
      </c>
      <c r="C90" t="s">
        <v>5</v>
      </c>
      <c r="D90" t="s">
        <v>5</v>
      </c>
      <c r="E90" t="s">
        <v>29</v>
      </c>
      <c r="F90" t="s">
        <v>5</v>
      </c>
      <c r="G90" t="s">
        <v>29</v>
      </c>
      <c r="H90">
        <v>2021</v>
      </c>
      <c r="I90">
        <v>58486447175</v>
      </c>
      <c r="J90" t="s">
        <v>2</v>
      </c>
      <c r="K90">
        <v>51932503841.388863</v>
      </c>
      <c r="L90" t="s">
        <v>30</v>
      </c>
      <c r="M90" t="s">
        <v>31</v>
      </c>
      <c r="N90" t="s">
        <v>32</v>
      </c>
      <c r="O90" t="s">
        <v>5</v>
      </c>
    </row>
    <row r="91" spans="1:15" hidden="1" x14ac:dyDescent="0.2">
      <c r="A91" t="s">
        <v>14</v>
      </c>
      <c r="B91" t="s">
        <v>5</v>
      </c>
      <c r="C91" t="s">
        <v>5</v>
      </c>
      <c r="D91" t="s">
        <v>5</v>
      </c>
      <c r="E91" t="s">
        <v>29</v>
      </c>
      <c r="F91" t="s">
        <v>5</v>
      </c>
      <c r="G91" t="s">
        <v>29</v>
      </c>
      <c r="H91">
        <v>2021</v>
      </c>
      <c r="I91">
        <v>484000000</v>
      </c>
      <c r="J91" t="s">
        <v>33</v>
      </c>
      <c r="K91">
        <v>445385110.88616931</v>
      </c>
      <c r="L91" t="s">
        <v>30</v>
      </c>
      <c r="M91" t="s">
        <v>31</v>
      </c>
      <c r="N91" t="s">
        <v>34</v>
      </c>
      <c r="O91" t="s">
        <v>5</v>
      </c>
    </row>
    <row r="92" spans="1:15" x14ac:dyDescent="0.2">
      <c r="A92" t="s">
        <v>14</v>
      </c>
      <c r="B92" t="s">
        <v>5</v>
      </c>
      <c r="C92" t="s">
        <v>5</v>
      </c>
      <c r="D92" t="s">
        <v>5</v>
      </c>
      <c r="E92" t="s">
        <v>29</v>
      </c>
      <c r="F92" t="s">
        <v>5</v>
      </c>
      <c r="G92" t="s">
        <v>29</v>
      </c>
      <c r="H92">
        <v>2021</v>
      </c>
      <c r="I92">
        <v>270638370650.20999</v>
      </c>
      <c r="J92" t="s">
        <v>35</v>
      </c>
      <c r="K92">
        <v>234866182960.14539</v>
      </c>
      <c r="L92" t="s">
        <v>30</v>
      </c>
      <c r="M92" t="s">
        <v>31</v>
      </c>
      <c r="N92" t="s">
        <v>36</v>
      </c>
      <c r="O92" t="s">
        <v>5</v>
      </c>
    </row>
    <row r="93" spans="1:15" hidden="1" x14ac:dyDescent="0.2">
      <c r="A93" t="s">
        <v>14</v>
      </c>
      <c r="B93" t="s">
        <v>5</v>
      </c>
      <c r="C93" t="s">
        <v>5</v>
      </c>
      <c r="D93" t="s">
        <v>5</v>
      </c>
      <c r="E93" t="s">
        <v>29</v>
      </c>
      <c r="F93" t="s">
        <v>5</v>
      </c>
      <c r="G93" t="s">
        <v>29</v>
      </c>
      <c r="H93">
        <v>2021</v>
      </c>
      <c r="I93">
        <v>267453129</v>
      </c>
      <c r="J93" t="s">
        <v>4</v>
      </c>
      <c r="K93">
        <v>246114961.8109875</v>
      </c>
      <c r="L93" t="s">
        <v>30</v>
      </c>
      <c r="M93" t="s">
        <v>31</v>
      </c>
      <c r="N93" t="s">
        <v>37</v>
      </c>
      <c r="O93" t="s">
        <v>5</v>
      </c>
    </row>
    <row r="94" spans="1:15" hidden="1" x14ac:dyDescent="0.2">
      <c r="A94" t="s">
        <v>14</v>
      </c>
      <c r="B94" t="s">
        <v>5</v>
      </c>
      <c r="C94" t="s">
        <v>5</v>
      </c>
      <c r="D94" t="s">
        <v>5</v>
      </c>
      <c r="E94" t="s">
        <v>29</v>
      </c>
      <c r="F94" t="s">
        <v>5</v>
      </c>
      <c r="G94" t="s">
        <v>29</v>
      </c>
      <c r="H94">
        <v>2021</v>
      </c>
      <c r="I94">
        <v>7128400000</v>
      </c>
      <c r="J94" t="s">
        <v>8</v>
      </c>
      <c r="K94">
        <v>6400034458.5894041</v>
      </c>
      <c r="L94" t="s">
        <v>30</v>
      </c>
      <c r="M94" t="s">
        <v>31</v>
      </c>
      <c r="N94" t="s">
        <v>38</v>
      </c>
      <c r="O94" t="s">
        <v>5</v>
      </c>
    </row>
    <row r="95" spans="1:15" hidden="1" x14ac:dyDescent="0.2">
      <c r="A95" t="s">
        <v>14</v>
      </c>
      <c r="B95" t="s">
        <v>5</v>
      </c>
      <c r="C95" t="s">
        <v>5</v>
      </c>
      <c r="D95" t="s">
        <v>5</v>
      </c>
      <c r="E95" t="s">
        <v>29</v>
      </c>
      <c r="F95" t="s">
        <v>5</v>
      </c>
      <c r="G95" t="s">
        <v>29</v>
      </c>
      <c r="H95">
        <v>2021</v>
      </c>
      <c r="I95">
        <v>417065956776.75</v>
      </c>
      <c r="J95" t="s">
        <v>5</v>
      </c>
      <c r="K95">
        <v>364114085463.15698</v>
      </c>
      <c r="L95" t="s">
        <v>30</v>
      </c>
      <c r="M95" t="s">
        <v>31</v>
      </c>
      <c r="N95" t="s">
        <v>31</v>
      </c>
      <c r="O95" t="s">
        <v>5</v>
      </c>
    </row>
    <row r="96" spans="1:15" hidden="1" x14ac:dyDescent="0.2">
      <c r="A96" t="s">
        <v>14</v>
      </c>
      <c r="B96" t="s">
        <v>5</v>
      </c>
      <c r="C96" t="s">
        <v>5</v>
      </c>
      <c r="D96" t="s">
        <v>5</v>
      </c>
      <c r="E96" t="s">
        <v>29</v>
      </c>
      <c r="F96" t="s">
        <v>5</v>
      </c>
      <c r="G96" t="s">
        <v>29</v>
      </c>
      <c r="H96">
        <v>2021</v>
      </c>
      <c r="I96">
        <v>77443214331.149994</v>
      </c>
      <c r="J96" t="s">
        <v>1</v>
      </c>
      <c r="K96">
        <v>67462068658.151581</v>
      </c>
      <c r="L96" t="s">
        <v>30</v>
      </c>
      <c r="M96" t="s">
        <v>31</v>
      </c>
      <c r="N96" t="s">
        <v>39</v>
      </c>
      <c r="O96" t="s">
        <v>5</v>
      </c>
    </row>
    <row r="97" spans="1:15" hidden="1" x14ac:dyDescent="0.2">
      <c r="A97" t="s">
        <v>14</v>
      </c>
      <c r="B97" t="s">
        <v>5</v>
      </c>
      <c r="C97" t="s">
        <v>5</v>
      </c>
      <c r="D97" t="s">
        <v>5</v>
      </c>
      <c r="E97" t="s">
        <v>29</v>
      </c>
      <c r="F97" t="s">
        <v>5</v>
      </c>
      <c r="G97" t="s">
        <v>29</v>
      </c>
      <c r="H97">
        <v>2021</v>
      </c>
      <c r="I97">
        <v>21914264395</v>
      </c>
      <c r="J97" t="s">
        <v>3</v>
      </c>
      <c r="K97">
        <v>19696173217.729778</v>
      </c>
      <c r="L97" t="s">
        <v>30</v>
      </c>
      <c r="M97" t="s">
        <v>31</v>
      </c>
      <c r="N97" t="s">
        <v>40</v>
      </c>
      <c r="O97" t="s">
        <v>5</v>
      </c>
    </row>
    <row r="98" spans="1:15" hidden="1" x14ac:dyDescent="0.2">
      <c r="A98" t="s">
        <v>14</v>
      </c>
      <c r="B98" t="s">
        <v>5</v>
      </c>
      <c r="C98" t="s">
        <v>5</v>
      </c>
      <c r="D98" t="s">
        <v>5</v>
      </c>
      <c r="E98" t="s">
        <v>29</v>
      </c>
      <c r="F98" t="s">
        <v>5</v>
      </c>
      <c r="G98" t="s">
        <v>29</v>
      </c>
      <c r="H98">
        <v>2022</v>
      </c>
      <c r="I98">
        <v>56474937735</v>
      </c>
      <c r="J98" t="s">
        <v>2</v>
      </c>
      <c r="K98">
        <v>46660596636.930878</v>
      </c>
      <c r="L98" t="s">
        <v>30</v>
      </c>
      <c r="M98" t="s">
        <v>31</v>
      </c>
      <c r="N98" t="s">
        <v>32</v>
      </c>
      <c r="O98" t="s">
        <v>5</v>
      </c>
    </row>
    <row r="99" spans="1:15" hidden="1" x14ac:dyDescent="0.2">
      <c r="A99" t="s">
        <v>14</v>
      </c>
      <c r="B99" t="s">
        <v>5</v>
      </c>
      <c r="C99" t="s">
        <v>5</v>
      </c>
      <c r="D99" t="s">
        <v>5</v>
      </c>
      <c r="E99" t="s">
        <v>29</v>
      </c>
      <c r="F99" t="s">
        <v>5</v>
      </c>
      <c r="G99" t="s">
        <v>29</v>
      </c>
      <c r="H99">
        <v>2022</v>
      </c>
      <c r="I99">
        <v>382000000</v>
      </c>
      <c r="J99" t="s">
        <v>33</v>
      </c>
      <c r="K99">
        <v>334310593.79512542</v>
      </c>
      <c r="L99" t="s">
        <v>30</v>
      </c>
      <c r="M99" t="s">
        <v>31</v>
      </c>
      <c r="N99" t="s">
        <v>34</v>
      </c>
      <c r="O99" t="s">
        <v>5</v>
      </c>
    </row>
    <row r="100" spans="1:15" x14ac:dyDescent="0.2">
      <c r="A100" t="s">
        <v>14</v>
      </c>
      <c r="B100" t="s">
        <v>5</v>
      </c>
      <c r="C100" t="s">
        <v>5</v>
      </c>
      <c r="D100" t="s">
        <v>5</v>
      </c>
      <c r="E100" t="s">
        <v>29</v>
      </c>
      <c r="F100" t="s">
        <v>5</v>
      </c>
      <c r="G100" t="s">
        <v>29</v>
      </c>
      <c r="H100">
        <v>2022</v>
      </c>
      <c r="I100">
        <v>366108517526.91083</v>
      </c>
      <c r="J100" t="s">
        <v>35</v>
      </c>
      <c r="K100">
        <v>292008032577.28967</v>
      </c>
      <c r="L100" t="s">
        <v>41</v>
      </c>
      <c r="M100" t="s">
        <v>31</v>
      </c>
      <c r="N100" t="s">
        <v>36</v>
      </c>
      <c r="O100" t="s">
        <v>5</v>
      </c>
    </row>
    <row r="101" spans="1:15" hidden="1" x14ac:dyDescent="0.2">
      <c r="A101" t="s">
        <v>14</v>
      </c>
      <c r="B101" t="s">
        <v>5</v>
      </c>
      <c r="C101" t="s">
        <v>5</v>
      </c>
      <c r="D101" t="s">
        <v>5</v>
      </c>
      <c r="E101" t="s">
        <v>29</v>
      </c>
      <c r="F101" t="s">
        <v>5</v>
      </c>
      <c r="G101" t="s">
        <v>29</v>
      </c>
      <c r="H101">
        <v>2022</v>
      </c>
      <c r="I101">
        <v>281000000</v>
      </c>
      <c r="J101" t="s">
        <v>4</v>
      </c>
      <c r="K101">
        <v>245919572.92259231</v>
      </c>
      <c r="L101" t="s">
        <v>30</v>
      </c>
      <c r="M101" t="s">
        <v>31</v>
      </c>
      <c r="N101" t="s">
        <v>37</v>
      </c>
      <c r="O101" t="s">
        <v>5</v>
      </c>
    </row>
    <row r="102" spans="1:15" hidden="1" x14ac:dyDescent="0.2">
      <c r="A102" t="s">
        <v>14</v>
      </c>
      <c r="B102" t="s">
        <v>5</v>
      </c>
      <c r="C102" t="s">
        <v>5</v>
      </c>
      <c r="D102" t="s">
        <v>5</v>
      </c>
      <c r="E102" t="s">
        <v>29</v>
      </c>
      <c r="F102" t="s">
        <v>5</v>
      </c>
      <c r="G102" t="s">
        <v>29</v>
      </c>
      <c r="H102">
        <v>2022</v>
      </c>
      <c r="I102">
        <v>5795900000</v>
      </c>
      <c r="J102" t="s">
        <v>8</v>
      </c>
      <c r="K102">
        <v>4862462968.0266991</v>
      </c>
      <c r="L102" t="s">
        <v>30</v>
      </c>
      <c r="M102" t="s">
        <v>31</v>
      </c>
      <c r="N102" t="s">
        <v>38</v>
      </c>
      <c r="O102" t="s">
        <v>5</v>
      </c>
    </row>
    <row r="103" spans="1:15" hidden="1" x14ac:dyDescent="0.2">
      <c r="A103" t="s">
        <v>14</v>
      </c>
      <c r="B103" t="s">
        <v>5</v>
      </c>
      <c r="C103" t="s">
        <v>5</v>
      </c>
      <c r="D103" t="s">
        <v>5</v>
      </c>
      <c r="E103" t="s">
        <v>29</v>
      </c>
      <c r="F103" t="s">
        <v>5</v>
      </c>
      <c r="G103" t="s">
        <v>29</v>
      </c>
      <c r="H103">
        <v>2022</v>
      </c>
      <c r="I103">
        <v>555246636193.76904</v>
      </c>
      <c r="J103" t="s">
        <v>5</v>
      </c>
      <c r="K103">
        <v>447192971644.97089</v>
      </c>
      <c r="L103" t="s">
        <v>41</v>
      </c>
      <c r="M103" t="s">
        <v>31</v>
      </c>
      <c r="N103" t="s">
        <v>31</v>
      </c>
      <c r="O103" t="s">
        <v>5</v>
      </c>
    </row>
    <row r="104" spans="1:15" hidden="1" x14ac:dyDescent="0.2">
      <c r="A104" t="s">
        <v>14</v>
      </c>
      <c r="B104" t="s">
        <v>5</v>
      </c>
      <c r="C104" t="s">
        <v>5</v>
      </c>
      <c r="D104" t="s">
        <v>5</v>
      </c>
      <c r="E104" t="s">
        <v>29</v>
      </c>
      <c r="F104" t="s">
        <v>5</v>
      </c>
      <c r="G104" t="s">
        <v>29</v>
      </c>
      <c r="H104">
        <v>2022</v>
      </c>
      <c r="I104">
        <v>121689344910.06</v>
      </c>
      <c r="J104" t="s">
        <v>1</v>
      </c>
      <c r="K104">
        <v>97864720206.369385</v>
      </c>
      <c r="L104" t="s">
        <v>30</v>
      </c>
      <c r="M104" t="s">
        <v>31</v>
      </c>
      <c r="N104" t="s">
        <v>39</v>
      </c>
      <c r="O104" t="s">
        <v>5</v>
      </c>
    </row>
    <row r="105" spans="1:15" hidden="1" x14ac:dyDescent="0.2">
      <c r="A105" t="s">
        <v>14</v>
      </c>
      <c r="B105" t="s">
        <v>5</v>
      </c>
      <c r="C105" t="s">
        <v>5</v>
      </c>
      <c r="D105" t="s">
        <v>5</v>
      </c>
      <c r="E105" t="s">
        <v>29</v>
      </c>
      <c r="F105" t="s">
        <v>5</v>
      </c>
      <c r="G105" t="s">
        <v>29</v>
      </c>
      <c r="H105">
        <v>2022</v>
      </c>
      <c r="I105">
        <v>22341143383.636471</v>
      </c>
      <c r="J105" t="s">
        <v>3</v>
      </c>
      <c r="K105">
        <v>18795301805.404419</v>
      </c>
      <c r="L105" t="s">
        <v>41</v>
      </c>
      <c r="M105" t="s">
        <v>31</v>
      </c>
      <c r="N105" t="s">
        <v>40</v>
      </c>
      <c r="O105" t="s">
        <v>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E9973-58E9-4522-B92F-92877CFFAC77}">
  <dimension ref="A1:B6"/>
  <sheetViews>
    <sheetView workbookViewId="0">
      <selection activeCell="B1" sqref="B1"/>
    </sheetView>
  </sheetViews>
  <sheetFormatPr baseColWidth="10" defaultColWidth="8.83203125" defaultRowHeight="15" x14ac:dyDescent="0.2"/>
  <cols>
    <col min="2" max="2" width="13.1640625" customWidth="1"/>
  </cols>
  <sheetData>
    <row r="1" spans="1:2" x14ac:dyDescent="0.2">
      <c r="A1" t="s">
        <v>9</v>
      </c>
      <c r="B1" s="2" t="s">
        <v>44</v>
      </c>
    </row>
    <row r="2" spans="1:2" x14ac:dyDescent="0.2">
      <c r="A2" t="s">
        <v>10</v>
      </c>
      <c r="B2" t="s">
        <v>42</v>
      </c>
    </row>
    <row r="3" spans="1:2" x14ac:dyDescent="0.2">
      <c r="A3" t="s">
        <v>11</v>
      </c>
      <c r="B3" s="3">
        <f ca="1">TODAY()</f>
        <v>45639</v>
      </c>
    </row>
    <row r="4" spans="1:2" x14ac:dyDescent="0.2">
      <c r="A4" t="s">
        <v>12</v>
      </c>
      <c r="B4">
        <f>MIN(Query_New!H:H)</f>
        <v>2010</v>
      </c>
    </row>
    <row r="5" spans="1:2" x14ac:dyDescent="0.2">
      <c r="A5" t="s">
        <v>15</v>
      </c>
      <c r="B5">
        <f>B6-1</f>
        <v>2021</v>
      </c>
    </row>
    <row r="6" spans="1:2" x14ac:dyDescent="0.2">
      <c r="A6" t="s">
        <v>13</v>
      </c>
      <c r="B6">
        <f>MAX(Query_New!H:H)</f>
        <v>2022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2.xml>��< ? x m l   v e r s i o n = " 1 . 0 "   e n c o d i n g = " u t f - 1 6 " ? > < D a t a M a s h u p   s q m i d = " f c 6 1 f 7 c 9 - 9 4 1 c - 4 c 6 7 - 9 e 6 9 - 8 2 2 3 a 8 4 f f f 4 6 "   x m l n s = " h t t p : / / s c h e m a s . m i c r o s o f t . c o m / D a t a M a s h u p " > A A A A A J U F A A B Q S w M E F A A C A A g A + n 4 a W R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P p + G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6 f h p Z W o n h P 4 4 C A A B d C A A A E w A c A E Z v c m 1 1 b G F z L 1 N l Y 3 R p b 2 4 x L m 0 g o h g A K K A U A A A A A A A A A A A A A A A A A A A A A A A A A A A A 3 V T b b p w w E H 1 f a f 8 B k Y t Y i b A X V W n V a l W p 6 V Z q 1 U Z q s m r V J + S F y U J k b G q P 9 9 I o / 1 4 b M A s L a V 7 a l / K A 7 T l m 5 s w Z Z i R E m H L m 3 J b r 9 M 1 w M B z I h A i I n a 8 K x N 6 Z O x R w O H D 0 c 8 u V i E B b P k n O g v c 8 U h k w 9 L 7 D K r j i D P V e e m 6 C m M v X 4 3 F M k A Q r l M G a b 8 Y C Z P H t m K l X 9 x c v 1 x k L 7 r W P t 6 d c x C D m S 7 K i c K 2 y F Q j / B x D h L / c 5 + F 9 4 D O e n N M 1 S n E 8 n 1 e O O R n 7 J 5 s T V Q T c g U F N F 7 h Q + X E 2 u 2 A Q f B M 8 + p x K 9 k r T v 3 O Y 0 R Q Q R F J t 3 + 2 u O S c r W 3 s h 3 m K L U v h c 7 F O Q b o Q p k s B C C i 0 O 4 x S 4 n L N b R r j h V G Z s e g p X I D U Q 6 n R L 0 e t n 5 j m u / 9 Z 0 H F 4 2 R F W k b C H X S Z s 1 0 3 m Y t J T M 7 C h u g Z r P X 4 p g 1 U k J o u c O Y U 1 p Z E p I y i M P Z Z D q r z N J 9 N F G q i M F R t N p c R b V n G 9 2 e D y y s p W Z j D Z a V P X f Z 1 U g v y 0 Z F E 8 L W W j F T / 4 O 8 S 0 G Y v O M i K 9 0 Y U H o 9 9 f A f H o 4 5 f W R 4 + S I w X 7 S 0 6 D A 0 K j i l O O 2 L f Y T b 1 x 9 H w 0 H K e j N o d t O J e 0 n S X x f 7 1 c + d + 5 e b q n Z c N d U 2 A Q H z i M g k v K N 8 O z + b z W 5 0 z Z g C v T u b T b R q + q 1 d h E U p D b 7 k S G g T 5 V s W S p X n X K D u k t 4 r S o I I d R f p B u 6 D U S i J 4 Z 1 i c R M + r 1 r e 1 M f P / v c O r 2 t g g L a k x n J Q s O j / W j B z g l 0 e 2 t 6 s S 2 U O M c g o E m l u 5 n V z J m x M S s 3 5 Y f / d G g C J a U Y Q Q h K h I r T l O Z S a V l j U x v o 4 M h 3 I h m u R t 2 d L K 0 9 r 7 O Z r k X b e 9 S R q 5 W + t T R 2 s r a W H N R 7 r 8 t R 0 q u V 4 a u J 1 d K u p d P X r M D o S r R n j C e h Y 1 3 8 x D W 0 q z 4 2 5 5 + 5 1 p + q f p t 9 v U E s B A i 0 A F A A C A A g A + n 4 a W R y k J p C l A A A A 9 w A A A B I A A A A A A A A A A A A A A A A A A A A A A E N v b m Z p Z y 9 Q Y W N r Y W d l L n h t b F B L A Q I t A B Q A A g A I A P p + G l k P y u m r p A A A A O k A A A A T A A A A A A A A A A A A A A A A A P E A A A B b Q 2 9 u d G V u d F 9 U e X B l c 1 0 u e G 1 s U E s B A i 0 A F A A C A A g A + n 4 a W V q J 4 T + O A g A A X Q g A A B M A A A A A A A A A A A A A A A A A 4 g E A A E Z v c m 1 1 b G F z L 1 N l Y 3 R p b 2 4 x L m 1 Q S w U G A A A A A A M A A w D C A A A A v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y A A A A A A A A D l H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X V l c n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D b 2 x 1 b W 4 x L n R h Y m x l b n V t Y m V y J n F 1 b 3 Q 7 L C Z x d W 9 0 O 0 N v b H V t b j E u d H l w Z S Z x d W 9 0 O y w m c X V v d D t D b 2 x 1 b W 4 x L m 1 v Z G U m c X V v d D s s J n F 1 b 3 Q 7 Q 2 9 s d W 1 u M S 5 z b 3 V y Y 2 U m c X V v d D s s J n F 1 b 3 Q 7 Q 2 9 s d W 1 u M S 5 s Z X Z l b C Z x d W 9 0 O y w m c X V v d D t D b 2 x 1 b W 4 x L n l l Y X I m c X V v d D s s J n F 1 b 3 Q 7 Q 2 9 s d W 1 u M S 5 j d X J y Z W 5 0 X 2 R v b G x h c i Z x d W 9 0 O y w m c X V v d D t D b 2 x 1 b W 4 x L m N o Y W l u Z W R f M j A x M l 9 k b 2 x s Y X J z J n F 1 b 3 Q 7 X S I g L z 4 8 R W 5 0 c n k g V H l w Z T 0 i R m l s b E N v b H V t b l R 5 c G V z I i B W Y W x 1 Z T 0 i c 0 F B Q U F B Q U F E Q l F V P S I g L z 4 8 R W 5 0 c n k g V H l w Z T 0 i R m l s b E x h c 3 R V c G R h d G V k I i B W Y W x 1 Z T 0 i Z D I w M j M t M T E t M T Z U M T Y 6 M z g 6 M T c u M j g 3 N j U 5 O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x N j I i I C 8 + P E V u d H J 5 I F R 5 c G U 9 I l F 1 Z X J 5 S U Q i I F Z h b H V l P S J z N G M x O W V m M T M t N j l m N i 0 0 O D g 0 L W J l M T Y t O D c 4 Y T l k N 2 J k M z I z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L 0 F 1 d G 9 S Z W 1 v d m V k Q 2 9 s d W 1 u c z E u e 0 N v b H V t b j E u d G F i b G V u d W 1 i Z X I s M H 0 m c X V v d D s s J n F 1 b 3 Q 7 U 2 V j d G l v b j E v U X V l c n k v Q X V 0 b 1 J l b W 9 2 Z W R D b 2 x 1 b W 5 z M S 5 7 Q 2 9 s d W 1 u M S 5 0 e X B l L D F 9 J n F 1 b 3 Q 7 L C Z x d W 9 0 O 1 N l Y 3 R p b 2 4 x L 1 F 1 Z X J 5 L 0 F 1 d G 9 S Z W 1 v d m V k Q 2 9 s d W 1 u c z E u e 0 N v b H V t b j E u b W 9 k Z S w y f S Z x d W 9 0 O y w m c X V v d D t T Z W N 0 a W 9 u M S 9 R d W V y e S 9 B d X R v U m V t b 3 Z l Z E N v b H V t b n M x L n t D b 2 x 1 b W 4 x L n N v d X J j Z S w z f S Z x d W 9 0 O y w m c X V v d D t T Z W N 0 a W 9 u M S 9 R d W V y e S 9 B d X R v U m V t b 3 Z l Z E N v b H V t b n M x L n t D b 2 x 1 b W 4 x L m x l d m V s L D R 9 J n F 1 b 3 Q 7 L C Z x d W 9 0 O 1 N l Y 3 R p b 2 4 x L 1 F 1 Z X J 5 L 0 F 1 d G 9 S Z W 1 v d m V k Q 2 9 s d W 1 u c z E u e 0 N v b H V t b j E u e W V h c i w 1 f S Z x d W 9 0 O y w m c X V v d D t T Z W N 0 a W 9 u M S 9 R d W V y e S 9 B d X R v U m V t b 3 Z l Z E N v b H V t b n M x L n t D b 2 x 1 b W 4 x L m N 1 c n J l b n R f Z G 9 s b G F y L D Z 9 J n F 1 b 3 Q 7 L C Z x d W 9 0 O 1 N l Y 3 R p b 2 4 x L 1 F 1 Z X J 5 L 0 F 1 d G 9 S Z W 1 v d m V k Q 2 9 s d W 1 u c z E u e 0 N v b H V t b j E u Y 2 h h a W 5 l Z F 8 y M D E y X 2 R v b G x h c n M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U X V l c n k v Q X V 0 b 1 J l b W 9 2 Z W R D b 2 x 1 b W 5 z M S 5 7 Q 2 9 s d W 1 u M S 5 0 Y W J s Z W 5 1 b W J l c i w w f S Z x d W 9 0 O y w m c X V v d D t T Z W N 0 a W 9 u M S 9 R d W V y e S 9 B d X R v U m V t b 3 Z l Z E N v b H V t b n M x L n t D b 2 x 1 b W 4 x L n R 5 c G U s M X 0 m c X V v d D s s J n F 1 b 3 Q 7 U 2 V j d G l v b j E v U X V l c n k v Q X V 0 b 1 J l b W 9 2 Z W R D b 2 x 1 b W 5 z M S 5 7 Q 2 9 s d W 1 u M S 5 t b 2 R l L D J 9 J n F 1 b 3 Q 7 L C Z x d W 9 0 O 1 N l Y 3 R p b 2 4 x L 1 F 1 Z X J 5 L 0 F 1 d G 9 S Z W 1 v d m V k Q 2 9 s d W 1 u c z E u e 0 N v b H V t b j E u c 2 9 1 c m N l L D N 9 J n F 1 b 3 Q 7 L C Z x d W 9 0 O 1 N l Y 3 R p b 2 4 x L 1 F 1 Z X J 5 L 0 F 1 d G 9 S Z W 1 v d m V k Q 2 9 s d W 1 u c z E u e 0 N v b H V t b j E u b G V 2 Z W w s N H 0 m c X V v d D s s J n F 1 b 3 Q 7 U 2 V j d G l v b j E v U X V l c n k v Q X V 0 b 1 J l b W 9 2 Z W R D b 2 x 1 b W 5 z M S 5 7 Q 2 9 s d W 1 u M S 5 5 Z W F y L D V 9 J n F 1 b 3 Q 7 L C Z x d W 9 0 O 1 N l Y 3 R p b 2 4 x L 1 F 1 Z X J 5 L 0 F 1 d G 9 S Z W 1 v d m V k Q 2 9 s d W 1 u c z E u e 0 N v b H V t b j E u Y 3 V y c m V u d F 9 k b 2 x s Y X I s N n 0 m c X V v d D s s J n F 1 b 3 Q 7 U 2 V j d G l v b j E v U X V l c n k v Q X V 0 b 1 J l b W 9 2 Z W R D b 2 x 1 b W 5 z M S 5 7 Q 2 9 s d W 1 u M S 5 j a G F p b m V k X z I w M T J f Z G 9 s b G F y c y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L 0 V 4 c G F u Z G V k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m F p e i 1 5 Y n F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8 2 Y W l 6 X 3 l i c X g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4 L T I 2 V D E 5 O j U x O j I 5 L j k 0 N z A 2 O D R a I i A v P j x F b n R y e S B U e X B l P S J G a W x s Q 2 9 s d W 1 u V H l w Z X M i I F Z h b H V l P S J z Q U F B Q U F B Q U F B Q U 1 G Q U F V Q U F B Q U E i I C 8 + P E V u d H J 5 I F R 5 c G U 9 I k Z p b G x D b 2 x 1 b W 5 O Y W 1 l c y I g V m F s d W U 9 I n N b J n F 1 b 3 Q 7 Q 2 9 s d W 1 u M S 5 j Y X N o X 2 Z s b 3 c m c X V v d D s s J n F 1 b 3 Q 7 Q 2 9 s d W 1 u M S 5 v d 2 5 f c 3 V w c G 9 y d G l u Z y Z x d W 9 0 O y w m c X V v d D t D b 2 x 1 b W 4 x L n V z Z X J f b 3 R o Z X I m c X V v d D s s J n F 1 b 3 Q 7 Q 2 9 s d W 1 u M S 5 0 c n V z d F 9 m d W 5 k J n F 1 b 3 Q 7 L C Z x d W 9 0 O 0 N v b H V t b j E u Z X h w X 3 R 5 c G U m c X V v d D s s J n F 1 b 3 Q 7 Q 2 9 s d W 1 u M S 5 n b 3 Z f b G V 2 Z W w m c X V v d D s s J n F 1 b 3 Q 7 Q 2 9 s d W 1 u M S 5 k Z X N j Y 3 J p c H R p b 2 4 m c X V v d D s s J n F 1 b 3 Q 7 Q 2 9 s d W 1 u M S 5 5 Z W F y J n F 1 b 3 Q 7 L C Z x d W 9 0 O 0 N v b H V t b j E u d m F s d W U m c X V v d D s s J n F 1 b 3 Q 7 Q 2 9 s d W 1 u M S 5 t b 2 R l J n F 1 b 3 Q 7 L C Z x d W 9 0 O 0 N v b H V t b j E u Y 2 h h a W 5 l Z F 9 2 Y W x 1 Z S Z x d W 9 0 O y w m c X V v d D t D b 2 x 1 b W 4 x L m V z d G l t Y X R l X 2 F j d H V h b C Z x d W 9 0 O y w m c X V v d D t D b 2 x 1 b W 4 x L m d v d l 9 s Z X Z l b F 9 z b 3 J 0 X 2 9 y Z G V y J n F 1 b 3 Q 7 L C Z x d W 9 0 O 0 N v b H V t b j E u b W 9 k Z V 9 z b 3 J 0 X 2 9 y Z G V y J n F 1 b 3 Q 7 L C Z x d W 9 0 O 0 N v b H V t b j E u d X N l c l 9 v d G h l c l 9 n c n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m F p e i 1 5 Y n F 4 L 0 F 1 d G 9 S Z W 1 v d m V k Q 2 9 s d W 1 u c z E u e 0 N v b H V t b j E u Y 2 F z a F 9 m b G 9 3 L D B 9 J n F 1 b 3 Q 7 L C Z x d W 9 0 O 1 N l Y 3 R p b 2 4 x L z Z h a X o t e W J x e C 9 B d X R v U m V t b 3 Z l Z E N v b H V t b n M x L n t D b 2 x 1 b W 4 x L m 9 3 b l 9 z d X B w b 3 J 0 a W 5 n L D F 9 J n F 1 b 3 Q 7 L C Z x d W 9 0 O 1 N l Y 3 R p b 2 4 x L z Z h a X o t e W J x e C 9 B d X R v U m V t b 3 Z l Z E N v b H V t b n M x L n t D b 2 x 1 b W 4 x L n V z Z X J f b 3 R o Z X I s M n 0 m c X V v d D s s J n F 1 b 3 Q 7 U 2 V j d G l v b j E v N m F p e i 1 5 Y n F 4 L 0 F 1 d G 9 S Z W 1 v d m V k Q 2 9 s d W 1 u c z E u e 0 N v b H V t b j E u d H J 1 c 3 R f Z n V u Z C w z f S Z x d W 9 0 O y w m c X V v d D t T Z W N 0 a W 9 u M S 8 2 Y W l 6 L X l i c X g v Q X V 0 b 1 J l b W 9 2 Z W R D b 2 x 1 b W 5 z M S 5 7 Q 2 9 s d W 1 u M S 5 l e H B f d H l w Z S w 0 f S Z x d W 9 0 O y w m c X V v d D t T Z W N 0 a W 9 u M S 8 2 Y W l 6 L X l i c X g v Q X V 0 b 1 J l b W 9 2 Z W R D b 2 x 1 b W 5 z M S 5 7 Q 2 9 s d W 1 u M S 5 n b 3 Z f b G V 2 Z W w s N X 0 m c X V v d D s s J n F 1 b 3 Q 7 U 2 V j d G l v b j E v N m F p e i 1 5 Y n F 4 L 0 F 1 d G 9 S Z W 1 v d m V k Q 2 9 s d W 1 u c z E u e 0 N v b H V t b j E u Z G V z Y 2 N y a X B 0 a W 9 u L D Z 9 J n F 1 b 3 Q 7 L C Z x d W 9 0 O 1 N l Y 3 R p b 2 4 x L z Z h a X o t e W J x e C 9 B d X R v U m V t b 3 Z l Z E N v b H V t b n M x L n t D b 2 x 1 b W 4 x L n l l Y X I s N 3 0 m c X V v d D s s J n F 1 b 3 Q 7 U 2 V j d G l v b j E v N m F p e i 1 5 Y n F 4 L 0 F 1 d G 9 S Z W 1 v d m V k Q 2 9 s d W 1 u c z E u e 0 N v b H V t b j E u d m F s d W U s O H 0 m c X V v d D s s J n F 1 b 3 Q 7 U 2 V j d G l v b j E v N m F p e i 1 5 Y n F 4 L 0 F 1 d G 9 S Z W 1 v d m V k Q 2 9 s d W 1 u c z E u e 0 N v b H V t b j E u b W 9 k Z S w 5 f S Z x d W 9 0 O y w m c X V v d D t T Z W N 0 a W 9 u M S 8 2 Y W l 6 L X l i c X g v Q X V 0 b 1 J l b W 9 2 Z W R D b 2 x 1 b W 5 z M S 5 7 Q 2 9 s d W 1 u M S 5 j a G F p b m V k X 3 Z h b H V l L D E w f S Z x d W 9 0 O y w m c X V v d D t T Z W N 0 a W 9 u M S 8 2 Y W l 6 L X l i c X g v Q X V 0 b 1 J l b W 9 2 Z W R D b 2 x 1 b W 5 z M S 5 7 Q 2 9 s d W 1 u M S 5 l c 3 R p b W F 0 Z V 9 h Y 3 R 1 Y W w s M T F 9 J n F 1 b 3 Q 7 L C Z x d W 9 0 O 1 N l Y 3 R p b 2 4 x L z Z h a X o t e W J x e C 9 B d X R v U m V t b 3 Z l Z E N v b H V t b n M x L n t D b 2 x 1 b W 4 x L m d v d l 9 s Z X Z l b F 9 z b 3 J 0 X 2 9 y Z G V y L D E y f S Z x d W 9 0 O y w m c X V v d D t T Z W N 0 a W 9 u M S 8 2 Y W l 6 L X l i c X g v Q X V 0 b 1 J l b W 9 2 Z W R D b 2 x 1 b W 5 z M S 5 7 Q 2 9 s d W 1 u M S 5 t b 2 R l X 3 N v c n R f b 3 J k Z X I s M T N 9 J n F 1 b 3 Q 7 L C Z x d W 9 0 O 1 N l Y 3 R p b 2 4 x L z Z h a X o t e W J x e C 9 B d X R v U m V t b 3 Z l Z E N v b H V t b n M x L n t D b 2 x 1 b W 4 x L n V z Z X J f b 3 R o Z X J f Z 3 J w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N m F p e i 1 5 Y n F 4 L 0 F 1 d G 9 S Z W 1 v d m V k Q 2 9 s d W 1 u c z E u e 0 N v b H V t b j E u Y 2 F z a F 9 m b G 9 3 L D B 9 J n F 1 b 3 Q 7 L C Z x d W 9 0 O 1 N l Y 3 R p b 2 4 x L z Z h a X o t e W J x e C 9 B d X R v U m V t b 3 Z l Z E N v b H V t b n M x L n t D b 2 x 1 b W 4 x L m 9 3 b l 9 z d X B w b 3 J 0 a W 5 n L D F 9 J n F 1 b 3 Q 7 L C Z x d W 9 0 O 1 N l Y 3 R p b 2 4 x L z Z h a X o t e W J x e C 9 B d X R v U m V t b 3 Z l Z E N v b H V t b n M x L n t D b 2 x 1 b W 4 x L n V z Z X J f b 3 R o Z X I s M n 0 m c X V v d D s s J n F 1 b 3 Q 7 U 2 V j d G l v b j E v N m F p e i 1 5 Y n F 4 L 0 F 1 d G 9 S Z W 1 v d m V k Q 2 9 s d W 1 u c z E u e 0 N v b H V t b j E u d H J 1 c 3 R f Z n V u Z C w z f S Z x d W 9 0 O y w m c X V v d D t T Z W N 0 a W 9 u M S 8 2 Y W l 6 L X l i c X g v Q X V 0 b 1 J l b W 9 2 Z W R D b 2 x 1 b W 5 z M S 5 7 Q 2 9 s d W 1 u M S 5 l e H B f d H l w Z S w 0 f S Z x d W 9 0 O y w m c X V v d D t T Z W N 0 a W 9 u M S 8 2 Y W l 6 L X l i c X g v Q X V 0 b 1 J l b W 9 2 Z W R D b 2 x 1 b W 5 z M S 5 7 Q 2 9 s d W 1 u M S 5 n b 3 Z f b G V 2 Z W w s N X 0 m c X V v d D s s J n F 1 b 3 Q 7 U 2 V j d G l v b j E v N m F p e i 1 5 Y n F 4 L 0 F 1 d G 9 S Z W 1 v d m V k Q 2 9 s d W 1 u c z E u e 0 N v b H V t b j E u Z G V z Y 2 N y a X B 0 a W 9 u L D Z 9 J n F 1 b 3 Q 7 L C Z x d W 9 0 O 1 N l Y 3 R p b 2 4 x L z Z h a X o t e W J x e C 9 B d X R v U m V t b 3 Z l Z E N v b H V t b n M x L n t D b 2 x 1 b W 4 x L n l l Y X I s N 3 0 m c X V v d D s s J n F 1 b 3 Q 7 U 2 V j d G l v b j E v N m F p e i 1 5 Y n F 4 L 0 F 1 d G 9 S Z W 1 v d m V k Q 2 9 s d W 1 u c z E u e 0 N v b H V t b j E u d m F s d W U s O H 0 m c X V v d D s s J n F 1 b 3 Q 7 U 2 V j d G l v b j E v N m F p e i 1 5 Y n F 4 L 0 F 1 d G 9 S Z W 1 v d m V k Q 2 9 s d W 1 u c z E u e 0 N v b H V t b j E u b W 9 k Z S w 5 f S Z x d W 9 0 O y w m c X V v d D t T Z W N 0 a W 9 u M S 8 2 Y W l 6 L X l i c X g v Q X V 0 b 1 J l b W 9 2 Z W R D b 2 x 1 b W 5 z M S 5 7 Q 2 9 s d W 1 u M S 5 j a G F p b m V k X 3 Z h b H V l L D E w f S Z x d W 9 0 O y w m c X V v d D t T Z W N 0 a W 9 u M S 8 2 Y W l 6 L X l i c X g v Q X V 0 b 1 J l b W 9 2 Z W R D b 2 x 1 b W 5 z M S 5 7 Q 2 9 s d W 1 u M S 5 l c 3 R p b W F 0 Z V 9 h Y 3 R 1 Y W w s M T F 9 J n F 1 b 3 Q 7 L C Z x d W 9 0 O 1 N l Y 3 R p b 2 4 x L z Z h a X o t e W J x e C 9 B d X R v U m V t b 3 Z l Z E N v b H V t b n M x L n t D b 2 x 1 b W 4 x L m d v d l 9 s Z X Z l b F 9 z b 3 J 0 X 2 9 y Z G V y L D E y f S Z x d W 9 0 O y w m c X V v d D t T Z W N 0 a W 9 u M S 8 2 Y W l 6 L X l i c X g v Q X V 0 b 1 J l b W 9 2 Z W R D b 2 x 1 b W 5 z M S 5 7 Q 2 9 s d W 1 u M S 5 t b 2 R l X 3 N v c n R f b 3 J k Z X I s M T N 9 J n F 1 b 3 Q 7 L C Z x d W 9 0 O 1 N l Y 3 R p b 2 4 x L z Z h a X o t e W J x e C 9 B d X R v U m V t b 3 Z l Z E N v b H V t b n M x L n t D b 2 x 1 b W 4 x L n V z Z X J f b 3 R o Z X J f Z 3 J w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m F p e i 1 5 Y n F 4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Z h a X o t e W J x e C 9 D b 2 5 2 Z X J 0 Z W Q l M j B 0 b y U y M F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m F p e i 1 5 Y n F 4 L 0 V 4 c G F u Z G V k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Z h a X o t e W J x e C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v 7 m f f y w o k Q q l P F x S L 1 v 7 g A A A A A A I A A A A A A A N m A A D A A A A A E A A A A E 6 0 Y X H 8 A V a U 5 Z f H 2 C v u i P E A A A A A B I A A A K A A A A A Q A A A A K m P h S x / 2 n m F y r t 9 o J k k + f V A A A A A P M w 8 I h V A E Y W o p W C H A i w d d 9 F b 3 M d X f Y Z 3 F a K 3 7 g 3 / K b y L 0 Q i J 4 x J G j 1 W O / V J N j Z f D x X k 3 X O x A 1 7 e h J m 5 M p 4 / w y D T B P 2 d 3 4 x K 9 P + M N 1 I r X r o h Q A A A A o W J r N k P L m g j p g x N e f C z v I a G x Q v w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9DEEBC-A766-4107-8B9C-DBDAA898AA84}">
  <ds:schemaRefs>
    <ds:schemaRef ds:uri="a35715f8-87ef-4d3b-947a-233431d15701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f6aed4ac-dd4c-4794-87ed-06fc3a0ee92f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C6BA9E-257D-4CE0-AF66-62144E04DFFD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62912AC5-D8DF-462D-9D55-4543CCA53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D2636C9-FA95-43A5-9DD4-2F1DE2E112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</vt:lpstr>
      <vt:lpstr>Data</vt:lpstr>
      <vt:lpstr>Query_New</vt:lpstr>
      <vt:lpstr>Parameters</vt:lpstr>
    </vt:vector>
  </TitlesOfParts>
  <Company>USDOT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Sari Kimmel</cp:lastModifiedBy>
  <dcterms:created xsi:type="dcterms:W3CDTF">2019-03-21T15:34:34Z</dcterms:created>
  <dcterms:modified xsi:type="dcterms:W3CDTF">2024-12-13T22:39:05Z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