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TempFiles\Temp\temp\Issues to be addressed\Q4\2024\Financial release\"/>
    </mc:Choice>
  </mc:AlternateContent>
  <xr:revisionPtr revIDLastSave="0" documentId="13_ncr:1_{5EC0FBAB-0146-4BEF-A860-0C1914D775BD}" xr6:coauthVersionLast="47" xr6:coauthVersionMax="47" xr10:uidLastSave="{00000000-0000-0000-0000-000000000000}"/>
  <bookViews>
    <workbookView xWindow="-110" yWindow="-110" windowWidth="19420" windowHeight="11500" tabRatio="864" xr2:uid="{00000000-000D-0000-FFFF-FFFF00000000}"/>
  </bookViews>
  <sheets>
    <sheet name="Table 1" sheetId="38" r:id="rId1"/>
    <sheet name="Table 2" sheetId="37" r:id="rId2"/>
    <sheet name="Table 3" sheetId="36" r:id="rId3"/>
    <sheet name="Table 4" sheetId="35" r:id="rId4"/>
    <sheet name="Table 5" sheetId="34" r:id="rId5"/>
    <sheet name="Table 6" sheetId="33" r:id="rId6"/>
    <sheet name="Table 7" sheetId="27" r:id="rId7"/>
    <sheet name="Table 8" sheetId="28" r:id="rId8"/>
    <sheet name="Table 9" sheetId="29" r:id="rId9"/>
    <sheet name="Table 10" sheetId="30" r:id="rId10"/>
    <sheet name="Table 11" sheetId="31" r:id="rId11"/>
    <sheet name="Table 12" sheetId="32" r:id="rId12"/>
  </sheets>
  <definedNames>
    <definedName name="_xlnm.Print_Area" localSheetId="9">'Table 10'!$A$1:$F$39</definedName>
    <definedName name="_xlnm.Print_Area" localSheetId="10">'Table 11'!$A$1:$F$39</definedName>
    <definedName name="_xlnm.Print_Area" localSheetId="11">'Table 12'!$A$1:$F$39</definedName>
    <definedName name="_xlnm.Print_Area" localSheetId="6">'Table 7'!$A$1:$H$15</definedName>
    <definedName name="_xlnm.Print_Area" localSheetId="7">'Table 8'!$A$1:$H$15</definedName>
    <definedName name="_xlnm.Print_Area" localSheetId="8">'Table 9'!$A$1:$H$15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35" l="1"/>
  <c r="G13" i="37" l="1"/>
  <c r="G12" i="37"/>
  <c r="G11" i="37"/>
  <c r="G10" i="37"/>
  <c r="G9" i="37"/>
  <c r="G8" i="37"/>
  <c r="G7" i="37"/>
  <c r="G6" i="37"/>
  <c r="G5" i="37"/>
  <c r="G13" i="38"/>
  <c r="G12" i="38"/>
  <c r="G11" i="38"/>
  <c r="G10" i="38"/>
  <c r="G9" i="38"/>
  <c r="G8" i="38"/>
  <c r="G7" i="38"/>
  <c r="G6" i="38"/>
  <c r="G5" i="38"/>
  <c r="G13" i="36" l="1"/>
  <c r="G12" i="36"/>
  <c r="G11" i="36"/>
  <c r="G10" i="36"/>
  <c r="G9" i="36"/>
  <c r="G8" i="36"/>
  <c r="G7" i="36"/>
  <c r="G6" i="36"/>
  <c r="G5" i="36"/>
  <c r="D6" i="32"/>
  <c r="E6" i="32"/>
  <c r="F6" i="32"/>
  <c r="C24" i="30"/>
  <c r="C25" i="30" s="1"/>
  <c r="B24" i="32"/>
  <c r="B27" i="32" s="1"/>
  <c r="C27" i="30" l="1"/>
  <c r="C30" i="30" s="1"/>
  <c r="D6" i="35"/>
  <c r="E6" i="35"/>
  <c r="F6" i="35"/>
  <c r="B25" i="32" l="1"/>
  <c r="B24" i="35"/>
  <c r="B24" i="34"/>
  <c r="B27" i="34" s="1"/>
  <c r="B24" i="33"/>
  <c r="B27" i="33" s="1"/>
  <c r="B24" i="30"/>
  <c r="B25" i="30" s="1"/>
  <c r="B24" i="31"/>
  <c r="B25" i="35" l="1"/>
  <c r="B27" i="31"/>
  <c r="B30" i="32"/>
  <c r="B31" i="32" s="1"/>
  <c r="B25" i="31"/>
  <c r="B27" i="30"/>
  <c r="B30" i="30" s="1"/>
  <c r="B31" i="30" s="1"/>
  <c r="B25" i="33"/>
  <c r="B25" i="34"/>
  <c r="B27" i="35"/>
  <c r="B30" i="34"/>
  <c r="B31" i="34" s="1"/>
  <c r="B30" i="33"/>
  <c r="B31" i="33" s="1"/>
  <c r="B30" i="35" l="1"/>
  <c r="B30" i="31"/>
  <c r="B31" i="31" s="1"/>
  <c r="C24" i="32"/>
  <c r="C24" i="31"/>
  <c r="C24" i="35"/>
  <c r="C24" i="33"/>
  <c r="C27" i="33" s="1"/>
  <c r="C24" i="34"/>
  <c r="C27" i="34" s="1"/>
  <c r="C27" i="35" l="1"/>
  <c r="B31" i="35"/>
  <c r="C30" i="33"/>
  <c r="C31" i="33" s="1"/>
  <c r="C30" i="34"/>
  <c r="C31" i="34" s="1"/>
  <c r="C27" i="32"/>
  <c r="C27" i="31"/>
  <c r="C25" i="35"/>
  <c r="C25" i="34"/>
  <c r="C25" i="33"/>
  <c r="C30" i="32" l="1"/>
  <c r="C30" i="31"/>
  <c r="C25" i="31"/>
  <c r="C25" i="32"/>
  <c r="C31" i="32" l="1"/>
  <c r="C31" i="31"/>
  <c r="E28" i="35"/>
  <c r="D28" i="35"/>
  <c r="E27" i="35"/>
  <c r="D27" i="35"/>
  <c r="E26" i="35"/>
  <c r="D26" i="35"/>
  <c r="E24" i="35"/>
  <c r="D24" i="35"/>
  <c r="D22" i="35"/>
  <c r="F21" i="35"/>
  <c r="E21" i="35"/>
  <c r="D21" i="35"/>
  <c r="E20" i="35"/>
  <c r="D20" i="35"/>
  <c r="F19" i="35"/>
  <c r="E19" i="35"/>
  <c r="D19" i="35"/>
  <c r="E18" i="35"/>
  <c r="D18" i="35"/>
  <c r="F17" i="35"/>
  <c r="E17" i="35"/>
  <c r="D17" i="35"/>
  <c r="E16" i="35"/>
  <c r="D16" i="35"/>
  <c r="F15" i="35"/>
  <c r="E15" i="35"/>
  <c r="D15" i="35"/>
  <c r="E14" i="35"/>
  <c r="D14" i="35"/>
  <c r="F11" i="35"/>
  <c r="E11" i="35"/>
  <c r="D11" i="35"/>
  <c r="F10" i="35"/>
  <c r="E10" i="35"/>
  <c r="D10" i="35"/>
  <c r="F9" i="35"/>
  <c r="E9" i="35"/>
  <c r="D9" i="35"/>
  <c r="F8" i="35"/>
  <c r="E8" i="35"/>
  <c r="D8" i="35"/>
  <c r="F7" i="35"/>
  <c r="E7" i="35"/>
  <c r="D7" i="35"/>
  <c r="E30" i="34"/>
  <c r="D30" i="34"/>
  <c r="D29" i="34"/>
  <c r="E28" i="34"/>
  <c r="D28" i="34"/>
  <c r="E27" i="34"/>
  <c r="D27" i="34"/>
  <c r="E26" i="34"/>
  <c r="D26" i="34"/>
  <c r="E24" i="34"/>
  <c r="D24" i="34"/>
  <c r="D22" i="34"/>
  <c r="F21" i="34"/>
  <c r="E21" i="34"/>
  <c r="D21" i="34"/>
  <c r="E20" i="34"/>
  <c r="D20" i="34"/>
  <c r="F19" i="34"/>
  <c r="E19" i="34"/>
  <c r="D19" i="34"/>
  <c r="E18" i="34"/>
  <c r="D18" i="34"/>
  <c r="F17" i="34"/>
  <c r="E17" i="34"/>
  <c r="D17" i="34"/>
  <c r="E16" i="34"/>
  <c r="D16" i="34"/>
  <c r="F15" i="34"/>
  <c r="E15" i="34"/>
  <c r="D15" i="34"/>
  <c r="E14" i="34"/>
  <c r="D14" i="34"/>
  <c r="F11" i="34"/>
  <c r="E11" i="34"/>
  <c r="D11" i="34"/>
  <c r="F10" i="34"/>
  <c r="E10" i="34"/>
  <c r="D10" i="34"/>
  <c r="F9" i="34"/>
  <c r="E9" i="34"/>
  <c r="D9" i="34"/>
  <c r="F8" i="34"/>
  <c r="E8" i="34"/>
  <c r="D8" i="34"/>
  <c r="F7" i="34"/>
  <c r="E7" i="34"/>
  <c r="D7" i="34"/>
  <c r="F6" i="34"/>
  <c r="E6" i="34"/>
  <c r="D6" i="34"/>
  <c r="E30" i="33"/>
  <c r="D30" i="33"/>
  <c r="D29" i="33"/>
  <c r="E28" i="33"/>
  <c r="D28" i="33"/>
  <c r="E27" i="33"/>
  <c r="D27" i="33"/>
  <c r="E26" i="33"/>
  <c r="D26" i="33"/>
  <c r="E24" i="33"/>
  <c r="D24" i="33"/>
  <c r="E22" i="33"/>
  <c r="D22" i="33"/>
  <c r="F21" i="33"/>
  <c r="E21" i="33"/>
  <c r="D21" i="33"/>
  <c r="F20" i="33"/>
  <c r="E20" i="33"/>
  <c r="D20" i="33"/>
  <c r="F19" i="33"/>
  <c r="E19" i="33"/>
  <c r="D19" i="33"/>
  <c r="F18" i="33"/>
  <c r="E18" i="33"/>
  <c r="D18" i="33"/>
  <c r="F17" i="33"/>
  <c r="E17" i="33"/>
  <c r="D17" i="33"/>
  <c r="F16" i="33"/>
  <c r="E16" i="33"/>
  <c r="D16" i="33"/>
  <c r="F15" i="33"/>
  <c r="E15" i="33"/>
  <c r="D15" i="33"/>
  <c r="F14" i="33"/>
  <c r="E14" i="33"/>
  <c r="D14" i="33"/>
  <c r="D12" i="33"/>
  <c r="F11" i="33"/>
  <c r="E11" i="33"/>
  <c r="D11" i="33"/>
  <c r="E10" i="33"/>
  <c r="D10" i="33"/>
  <c r="F9" i="33"/>
  <c r="E9" i="33"/>
  <c r="D9" i="33"/>
  <c r="E8" i="33"/>
  <c r="D8" i="33"/>
  <c r="F7" i="33"/>
  <c r="E7" i="33"/>
  <c r="D7" i="33"/>
  <c r="E6" i="33"/>
  <c r="D6" i="33"/>
  <c r="F22" i="33" l="1"/>
  <c r="F12" i="34"/>
  <c r="F12" i="35"/>
  <c r="D12" i="35"/>
  <c r="E22" i="35"/>
  <c r="E12" i="35"/>
  <c r="F14" i="35"/>
  <c r="F16" i="35"/>
  <c r="F18" i="35"/>
  <c r="F20" i="35"/>
  <c r="D25" i="35"/>
  <c r="D31" i="34"/>
  <c r="D12" i="34"/>
  <c r="E22" i="34"/>
  <c r="E12" i="34"/>
  <c r="F14" i="34"/>
  <c r="F16" i="34"/>
  <c r="F18" i="34"/>
  <c r="F20" i="34"/>
  <c r="D25" i="34"/>
  <c r="E12" i="33"/>
  <c r="D25" i="33"/>
  <c r="D31" i="33"/>
  <c r="F6" i="33"/>
  <c r="F8" i="33"/>
  <c r="F10" i="33"/>
  <c r="F22" i="35" l="1"/>
  <c r="F22" i="34"/>
  <c r="F12" i="33"/>
  <c r="E30" i="32" l="1"/>
  <c r="D30" i="32"/>
  <c r="D29" i="32"/>
  <c r="E28" i="32"/>
  <c r="D28" i="32"/>
  <c r="E27" i="32"/>
  <c r="D27" i="32"/>
  <c r="E26" i="32"/>
  <c r="D26" i="32"/>
  <c r="E24" i="32"/>
  <c r="D24" i="32"/>
  <c r="E30" i="31"/>
  <c r="D30" i="31"/>
  <c r="D29" i="31"/>
  <c r="E28" i="31"/>
  <c r="D28" i="31"/>
  <c r="E27" i="31"/>
  <c r="D27" i="31"/>
  <c r="E26" i="31"/>
  <c r="D26" i="31"/>
  <c r="E24" i="31"/>
  <c r="D24" i="31"/>
  <c r="E30" i="30"/>
  <c r="D30" i="30"/>
  <c r="D29" i="30"/>
  <c r="E28" i="30"/>
  <c r="D28" i="30"/>
  <c r="E27" i="30"/>
  <c r="D27" i="30"/>
  <c r="E26" i="30"/>
  <c r="D26" i="30"/>
  <c r="E24" i="30"/>
  <c r="D24" i="30"/>
  <c r="E21" i="30" l="1"/>
  <c r="D21" i="30"/>
  <c r="E20" i="30"/>
  <c r="D20" i="30"/>
  <c r="E19" i="30"/>
  <c r="D19" i="30"/>
  <c r="E18" i="30"/>
  <c r="D18" i="30"/>
  <c r="E17" i="30"/>
  <c r="D17" i="30"/>
  <c r="E16" i="30"/>
  <c r="D16" i="30"/>
  <c r="E15" i="30"/>
  <c r="D15" i="30"/>
  <c r="E14" i="30"/>
  <c r="D14" i="30"/>
  <c r="E11" i="30"/>
  <c r="D11" i="30"/>
  <c r="E10" i="30"/>
  <c r="D10" i="30"/>
  <c r="E9" i="30"/>
  <c r="D9" i="30"/>
  <c r="E8" i="30"/>
  <c r="D8" i="30"/>
  <c r="E7" i="30"/>
  <c r="D7" i="30"/>
  <c r="E6" i="30"/>
  <c r="D6" i="30"/>
  <c r="F21" i="31"/>
  <c r="E21" i="31"/>
  <c r="D21" i="31"/>
  <c r="E20" i="31"/>
  <c r="D20" i="31"/>
  <c r="E19" i="31"/>
  <c r="D19" i="31"/>
  <c r="E18" i="31"/>
  <c r="D18" i="31"/>
  <c r="E17" i="31"/>
  <c r="D17" i="31"/>
  <c r="E16" i="31"/>
  <c r="D16" i="31"/>
  <c r="E15" i="31"/>
  <c r="D15" i="31"/>
  <c r="E14" i="31"/>
  <c r="D14" i="31"/>
  <c r="E11" i="31"/>
  <c r="D11" i="31"/>
  <c r="E10" i="31"/>
  <c r="D10" i="31"/>
  <c r="E9" i="31"/>
  <c r="D9" i="31"/>
  <c r="E8" i="31"/>
  <c r="D8" i="31"/>
  <c r="E7" i="31"/>
  <c r="D7" i="31"/>
  <c r="E6" i="31"/>
  <c r="D6" i="31"/>
  <c r="F15" i="31" l="1"/>
  <c r="F17" i="31"/>
  <c r="F8" i="31"/>
  <c r="F11" i="31"/>
  <c r="D31" i="31"/>
  <c r="F6" i="31"/>
  <c r="F9" i="31"/>
  <c r="F7" i="31"/>
  <c r="F10" i="31"/>
  <c r="F7" i="30"/>
  <c r="F11" i="30"/>
  <c r="E22" i="30"/>
  <c r="D31" i="30"/>
  <c r="F20" i="30"/>
  <c r="F21" i="30"/>
  <c r="F19" i="30"/>
  <c r="F14" i="30"/>
  <c r="F17" i="30"/>
  <c r="D22" i="31"/>
  <c r="F15" i="30"/>
  <c r="F19" i="31"/>
  <c r="F18" i="30"/>
  <c r="F9" i="30"/>
  <c r="F16" i="30"/>
  <c r="D22" i="30"/>
  <c r="E12" i="30"/>
  <c r="D25" i="30"/>
  <c r="F6" i="30"/>
  <c r="F8" i="30"/>
  <c r="F10" i="30"/>
  <c r="D12" i="30"/>
  <c r="D12" i="31"/>
  <c r="E22" i="31"/>
  <c r="D25" i="31"/>
  <c r="E12" i="31"/>
  <c r="F14" i="31"/>
  <c r="F16" i="31"/>
  <c r="F18" i="31"/>
  <c r="F20" i="31"/>
  <c r="F22" i="31" l="1"/>
  <c r="F12" i="31"/>
  <c r="F22" i="30"/>
  <c r="F12" i="30"/>
  <c r="G5" i="27"/>
  <c r="F21" i="32" l="1"/>
  <c r="E21" i="32"/>
  <c r="D21" i="32"/>
  <c r="F20" i="32"/>
  <c r="E20" i="32"/>
  <c r="D20" i="32"/>
  <c r="E19" i="32"/>
  <c r="D19" i="32"/>
  <c r="E18" i="32"/>
  <c r="D18" i="32"/>
  <c r="E17" i="32"/>
  <c r="D17" i="32"/>
  <c r="E16" i="32"/>
  <c r="D16" i="32"/>
  <c r="F15" i="32"/>
  <c r="E15" i="32"/>
  <c r="D15" i="32"/>
  <c r="E14" i="32"/>
  <c r="D14" i="32"/>
  <c r="E11" i="32"/>
  <c r="D11" i="32"/>
  <c r="E10" i="32"/>
  <c r="D10" i="32"/>
  <c r="E9" i="32"/>
  <c r="D9" i="32"/>
  <c r="E8" i="32"/>
  <c r="D8" i="32"/>
  <c r="E7" i="32"/>
  <c r="D7" i="32"/>
  <c r="F18" i="32" l="1"/>
  <c r="F14" i="32"/>
  <c r="F16" i="32"/>
  <c r="F19" i="32"/>
  <c r="E22" i="32"/>
  <c r="F9" i="32"/>
  <c r="F10" i="32"/>
  <c r="F8" i="32"/>
  <c r="F11" i="32"/>
  <c r="D22" i="32"/>
  <c r="D31" i="32"/>
  <c r="D12" i="32"/>
  <c r="F7" i="32"/>
  <c r="E12" i="32"/>
  <c r="F17" i="32"/>
  <c r="F22" i="32" l="1"/>
  <c r="F12" i="32"/>
  <c r="D25" i="32"/>
  <c r="G13" i="29" l="1"/>
  <c r="G12" i="29"/>
  <c r="G11" i="29"/>
  <c r="G10" i="29"/>
  <c r="G9" i="29"/>
  <c r="G8" i="29"/>
  <c r="G7" i="29"/>
  <c r="G6" i="29"/>
  <c r="G5" i="29"/>
  <c r="G13" i="28"/>
  <c r="G12" i="28"/>
  <c r="G11" i="28"/>
  <c r="G10" i="28"/>
  <c r="G9" i="28"/>
  <c r="G8" i="28"/>
  <c r="G7" i="28"/>
  <c r="G6" i="28"/>
  <c r="G5" i="28"/>
  <c r="G13" i="27"/>
  <c r="G12" i="27"/>
  <c r="G11" i="27"/>
  <c r="G10" i="27"/>
  <c r="G9" i="27"/>
  <c r="G8" i="27"/>
  <c r="G7" i="27"/>
  <c r="G6" i="27"/>
  <c r="D29" i="35"/>
  <c r="E30" i="35" l="1"/>
  <c r="C31" i="35"/>
  <c r="D30" i="35"/>
  <c r="D31" i="35" l="1"/>
</calcChain>
</file>

<file path=xl/sharedStrings.xml><?xml version="1.0" encoding="utf-8"?>
<sst xmlns="http://schemas.openxmlformats.org/spreadsheetml/2006/main" count="425" uniqueCount="83">
  <si>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</si>
  <si>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</si>
  <si>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</si>
  <si>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</si>
  <si>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</si>
  <si>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</si>
  <si>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</si>
  <si>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</si>
  <si>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</si>
  <si>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</si>
  <si>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</si>
  <si>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</si>
  <si>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</si>
  <si>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</si>
  <si>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</si>
  <si>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</si>
  <si>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</si>
  <si>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</si>
  <si>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</si>
  <si>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</si>
  <si>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</si>
  <si>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</si>
  <si>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</si>
  <si>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</si>
  <si>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</si>
  <si>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</si>
  <si>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</si>
  <si>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</si>
  <si>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</si>
  <si>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</si>
  <si>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</si>
  <si>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</si>
  <si>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</si>
  <si>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</si>
  <si>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</si>
  <si>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</si>
  <si>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</si>
  <si>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</si>
  <si>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</si>
  <si>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</si>
  <si>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</si>
  <si>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</si>
  <si>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</si>
  <si>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</si>
  <si>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</si>
  <si>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</si>
  <si>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</si>
  <si>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</si>
  <si>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</si>
  <si>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r>
      <t>Table 7.</t>
    </r>
    <r>
      <rPr>
        <b/>
        <sz val="10"/>
        <color rgb="FF00B050"/>
        <rFont val="Arial"/>
        <family val="2"/>
      </rPr>
      <t xml:space="preserve"> </t>
    </r>
    <r>
      <rPr>
        <b/>
        <sz val="10"/>
        <color theme="1"/>
        <rFont val="Arial"/>
        <family val="2"/>
      </rPr>
      <t>Quarterly U.S. Scheduled Service Passenger Airlines Financial Reports</t>
    </r>
  </si>
  <si>
    <t>Table 8. Domestic Quarterly U.S. Scheduled Service Passenger Airlines Financial Reports</t>
  </si>
  <si>
    <t>Table 9. International Quarterly U.S. Scheduled Service Passenger Airlines Financial Reports</t>
  </si>
  <si>
    <r>
      <t>Table 10.</t>
    </r>
    <r>
      <rPr>
        <b/>
        <sz val="10"/>
        <color rgb="FF00B050"/>
        <rFont val="Arial"/>
        <family val="2"/>
      </rPr>
      <t xml:space="preserve"> </t>
    </r>
    <r>
      <rPr>
        <b/>
        <sz val="10"/>
        <rFont val="Arial"/>
        <family val="2"/>
      </rPr>
      <t>Quarterly U.S. Scheduled Passenger Airlines Revenue, Expenses and Profits</t>
    </r>
  </si>
  <si>
    <t>Table 11. Domestic Quarterly U.S. Scheduled Passenger Airlines Revenue, Expenses and Profits</t>
  </si>
  <si>
    <t>Table 6. Jan-Dec U.S. Scheduled International Passenger Airlines Revenue, Expenses and Profits</t>
  </si>
  <si>
    <t>Source: Bureau of Transportation Statistics, Form 41; Schedules P1.2 http://www.transtats.bts.gov/Fields.asp?Table_ID=295 and P6 http://www.transtats.bts.gov/Fields.asp?Table_ID=291</t>
  </si>
  <si>
    <t>Table 5. Jan-Dec U.S. Scheduled Domestic Passenger Airlines Revenue, Expenses and Profits</t>
  </si>
  <si>
    <t>Table 4. Jan-Dec U.S. Scheduled Passenger Airlines Revenue, Expenses and Profits</t>
  </si>
  <si>
    <t>Table 3. International Annual U.S. Scheduled Service Passenger Airlines Financial Reports</t>
  </si>
  <si>
    <t>(Millions of dollars)</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</si>
  <si>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</si>
  <si>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Table 2. Domestic Annual U.S. Scheduled Service Passenger Airlines Financial Reports</t>
  </si>
  <si>
    <t>Table 1. Annual U.S. Scheduled Service Passenger Airlines Financial Reports</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</si>
  <si>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the belly of aircraft.  4)  Mail revenue from transporting mail in the belly of aircraft.  See the P1.2 database http://www.transtats.bts.gov/Fields.asp?Table_ID=295.</t>
  </si>
  <si>
    <t>Table 12. International Quarterly U.S. Scheduled Passenger Airlines Revenue, Expenses and Profits</t>
  </si>
  <si>
    <t>Jan-Dec 2023</t>
  </si>
  <si>
    <t>4Q                 2023</t>
  </si>
  <si>
    <t>4Q 2023</t>
  </si>
  <si>
    <t>Dollar Change           ($ in Millions)         2023-2024</t>
  </si>
  <si>
    <t>1Q                 2024</t>
  </si>
  <si>
    <t>2Q                 2024</t>
  </si>
  <si>
    <t>3Q                 2024</t>
  </si>
  <si>
    <t>4Q                 2024</t>
  </si>
  <si>
    <t>Dollar Change          4Q2023-4Q2024</t>
  </si>
  <si>
    <t>Reports from 24 airlines in 4Q 2024</t>
  </si>
  <si>
    <t>Jan-Dec 2024</t>
  </si>
  <si>
    <t>2023-2024 % Change</t>
  </si>
  <si>
    <t>% of YTD 2024 Revenue or Expense Total</t>
  </si>
  <si>
    <t>4Q 2024</t>
  </si>
  <si>
    <t>% of 4Q 2024 Revenue or Expense Total</t>
  </si>
  <si>
    <t>Reports from 19 airlines in 4Q 2024</t>
  </si>
  <si>
    <t>Reports from 20 airlines in 2024</t>
  </si>
  <si>
    <t>Reports from 25 airlines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</si>
</sst>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_);[Red]\(&quot;$&quot;#,##0,,\)"/>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9">
    <xf numFmtId="0" fontId="0" fillId="0" borderId="0"/>
    <xf numFmtId="0" fontId="9" fillId="0" borderId="0"/>
    <xf numFmtId="0" fontId="7" fillId="0" borderId="0"/>
    <xf numFmtId="0" fontId="11" fillId="0" borderId="0"/>
    <xf numFmtId="0" fontId="6" fillId="0" borderId="0"/>
    <xf numFmtId="9" fontId="9" fillId="0" borderId="0" applyFont="0" applyFill="0" applyBorder="0" applyAlignment="0" applyProtection="0"/>
    <xf numFmtId="0" fontId="5" fillId="0" borderId="0"/>
    <xf numFmtId="0" fontId="4" fillId="0" borderId="0"/>
    <xf numFmtId="0" fontId="3" fillId="0" borderId="0"/>
    <xf numFmtId="0" fontId="2" fillId="0" borderId="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7" applyNumberFormat="0" applyAlignment="0" applyProtection="0"/>
    <xf numFmtId="0" fontId="23" fillId="6" borderId="8" applyNumberFormat="0" applyAlignment="0" applyProtection="0"/>
    <xf numFmtId="0" fontId="24" fillId="6" borderId="7" applyNumberFormat="0" applyAlignment="0" applyProtection="0"/>
    <xf numFmtId="0" fontId="25" fillId="0" borderId="9" applyNumberFormat="0" applyFill="0" applyAlignment="0" applyProtection="0"/>
    <xf numFmtId="0" fontId="26" fillId="7" borderId="10"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2" applyNumberFormat="0" applyFill="0" applyAlignment="0" applyProtection="0"/>
    <xf numFmtId="0" fontId="3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1" applyNumberFormat="0" applyFont="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8">
    <xf numFmtId="0" fontId="0" fillId="0" borderId="0" xfId="0"/>
    <xf numFmtId="0" fontId="10" fillId="0" borderId="0" xfId="3" applyFont="1"/>
    <xf numFmtId="0" fontId="11" fillId="0" borderId="0" xfId="3" applyAlignment="1">
      <alignment horizontal="left" indent="1"/>
    </xf>
    <xf numFmtId="0" fontId="0" fillId="0" borderId="1" xfId="0" applyBorder="1"/>
    <xf numFmtId="0" fontId="10" fillId="0" borderId="3" xfId="3" applyFont="1" applyBorder="1"/>
    <xf numFmtId="166" fontId="11" fillId="0" borderId="3" xfId="3" applyNumberFormat="1" applyBorder="1" applyAlignment="1">
      <alignment horizontal="right"/>
    </xf>
    <xf numFmtId="0" fontId="10" fillId="0" borderId="1" xfId="3" applyFont="1" applyBorder="1"/>
    <xf numFmtId="0" fontId="10" fillId="0" borderId="1" xfId="3" applyFont="1" applyBorder="1" applyAlignment="1">
      <alignment horizontal="center"/>
    </xf>
    <xf numFmtId="0" fontId="10" fillId="0" borderId="1" xfId="3" applyFont="1" applyBorder="1" applyAlignment="1">
      <alignment horizontal="center" wrapText="1"/>
    </xf>
    <xf numFmtId="165" fontId="11" fillId="0" borderId="0" xfId="3" applyNumberFormat="1"/>
    <xf numFmtId="165" fontId="10" fillId="0" borderId="0" xfId="3" applyNumberFormat="1" applyFont="1"/>
    <xf numFmtId="166" fontId="11" fillId="0" borderId="3" xfId="3" applyNumberFormat="1" applyBorder="1"/>
    <xf numFmtId="164" fontId="11" fillId="0" borderId="1" xfId="3" applyNumberFormat="1" applyBorder="1"/>
    <xf numFmtId="164" fontId="11" fillId="0" borderId="3" xfId="3" applyNumberFormat="1" applyBorder="1"/>
    <xf numFmtId="164" fontId="11" fillId="0" borderId="0" xfId="3" applyNumberFormat="1" applyBorder="1" applyAlignment="1">
      <alignment horizontal="right"/>
    </xf>
    <xf numFmtId="164" fontId="10" fillId="0" borderId="0" xfId="3" applyNumberFormat="1" applyFont="1" applyBorder="1" applyAlignment="1">
      <alignment horizontal="right"/>
    </xf>
    <xf numFmtId="4" fontId="11" fillId="0" borderId="0" xfId="3" applyNumberFormat="1"/>
    <xf numFmtId="4" fontId="10" fillId="0" borderId="0" xfId="3" applyNumberFormat="1" applyFont="1"/>
    <xf numFmtId="4" fontId="10" fillId="0" borderId="1" xfId="3" applyNumberFormat="1" applyFont="1" applyBorder="1"/>
    <xf numFmtId="0" fontId="9" fillId="0" borderId="0" xfId="3" applyFont="1" applyAlignment="1">
      <alignment horizontal="left" indent="1"/>
    </xf>
    <xf numFmtId="0" fontId="8" fillId="0" borderId="0" xfId="3" applyFont="1"/>
    <xf numFmtId="0" fontId="0" fillId="0" borderId="0" xfId="0"/>
    <xf numFmtId="0" fontId="9" fillId="0" borderId="0" xfId="1"/>
    <xf numFmtId="0" fontId="3" fillId="0" borderId="0" xfId="8"/>
    <xf numFmtId="0" fontId="11" fillId="0" borderId="1" xfId="8" applyFont="1" applyBorder="1"/>
    <xf numFmtId="0" fontId="10" fillId="0" borderId="1" xfId="8" applyFont="1" applyBorder="1" applyAlignment="1">
      <alignment horizontal="center" wrapText="1"/>
    </xf>
    <xf numFmtId="0" fontId="10" fillId="0" borderId="0" xfId="8" applyFont="1" applyAlignment="1">
      <alignment vertical="center"/>
    </xf>
    <xf numFmtId="3" fontId="11" fillId="0" borderId="0" xfId="8" applyNumberFormat="1" applyFont="1"/>
    <xf numFmtId="164" fontId="11" fillId="0" borderId="0" xfId="8" applyNumberFormat="1" applyFont="1"/>
    <xf numFmtId="0" fontId="10" fillId="0" borderId="1" xfId="8" applyFont="1" applyBorder="1" applyAlignment="1">
      <alignment vertical="center"/>
    </xf>
    <xf numFmtId="3" fontId="11" fillId="0" borderId="1" xfId="8" applyNumberFormat="1" applyFont="1" applyBorder="1"/>
    <xf numFmtId="0" fontId="10" fillId="0" borderId="1" xfId="8" applyFont="1" applyBorder="1" applyAlignment="1">
      <alignment horizontal="center"/>
    </xf>
    <xf numFmtId="0" fontId="0" fillId="0" borderId="0" xfId="0" applyAlignment="1"/>
    <xf numFmtId="0" fontId="9" fillId="0" borderId="0" xfId="3" applyFont="1" applyFill="1" applyAlignment="1">
      <alignment horizontal="left" indent="1"/>
    </xf>
    <xf numFmtId="0" fontId="8" fillId="0" borderId="0" xfId="3" applyFont="1" applyFill="1"/>
    <xf numFmtId="0" fontId="10" fillId="0" borderId="0" xfId="3" applyFont="1" applyFill="1"/>
    <xf numFmtId="0" fontId="10" fillId="0" borderId="1" xfId="3" applyFont="1" applyFill="1" applyBorder="1"/>
    <xf numFmtId="0" fontId="13" fillId="0" borderId="0" xfId="0" applyFont="1" applyAlignment="1"/>
    <xf numFmtId="0" fontId="13" fillId="0" borderId="0" xfId="0" applyFont="1"/>
    <xf numFmtId="0" fontId="9" fillId="0" borderId="1" xfId="1" applyBorder="1"/>
    <xf numFmtId="165" fontId="11" fillId="0" borderId="1" xfId="3" applyNumberFormat="1" applyBorder="1"/>
    <xf numFmtId="4" fontId="11" fillId="0" borderId="1" xfId="3" applyNumberFormat="1" applyBorder="1"/>
    <xf numFmtId="165" fontId="11" fillId="0" borderId="2" xfId="3" applyNumberFormat="1" applyBorder="1"/>
    <xf numFmtId="4" fontId="11" fillId="0" borderId="2" xfId="3" applyNumberFormat="1" applyBorder="1"/>
    <xf numFmtId="165" fontId="10" fillId="0" borderId="2" xfId="3" applyNumberFormat="1" applyFont="1" applyBorder="1"/>
    <xf numFmtId="4" fontId="10" fillId="0" borderId="2" xfId="3" applyNumberFormat="1" applyFont="1" applyBorder="1"/>
    <xf numFmtId="165" fontId="11" fillId="0" borderId="0" xfId="3" applyNumberFormat="1" applyFont="1"/>
    <xf numFmtId="4" fontId="11" fillId="0" borderId="0" xfId="3" applyNumberFormat="1" applyFont="1"/>
    <xf numFmtId="0" fontId="11" fillId="0" borderId="1" xfId="9" applyFont="1" applyBorder="1"/>
    <xf numFmtId="0" fontId="10" fillId="0" borderId="1" xfId="9" applyFont="1" applyBorder="1" applyAlignment="1">
      <alignment horizontal="center" wrapText="1"/>
    </xf>
    <xf numFmtId="0" fontId="10" fillId="0" borderId="0" xfId="9" applyFont="1" applyAlignment="1">
      <alignment vertical="center"/>
    </xf>
    <xf numFmtId="3" fontId="11" fillId="0" borderId="0" xfId="9" applyNumberFormat="1" applyFont="1"/>
    <xf numFmtId="0" fontId="10" fillId="0" borderId="1" xfId="9" applyFont="1" applyBorder="1" applyAlignment="1">
      <alignment vertical="center"/>
    </xf>
    <xf numFmtId="3" fontId="11" fillId="0" borderId="1" xfId="9" applyNumberFormat="1" applyFont="1" applyBorder="1"/>
    <xf numFmtId="3" fontId="9" fillId="0" borderId="1" xfId="1" applyNumberFormat="1" applyBorder="1"/>
    <xf numFmtId="0" fontId="0" fillId="0" borderId="0" xfId="0"/>
    <xf numFmtId="0" fontId="10" fillId="0" borderId="1" xfId="3" applyFont="1" applyBorder="1" applyAlignment="1">
      <alignment horizontal="center"/>
    </xf>
    <xf numFmtId="0" fontId="10" fillId="0" borderId="1" xfId="3" applyFont="1" applyBorder="1" applyAlignment="1">
      <alignment horizontal="center" wrapText="1"/>
    </xf>
    <xf numFmtId="0" fontId="9" fillId="0" borderId="0" xfId="1"/>
    <xf numFmtId="0" fontId="10" fillId="0" borderId="0" xfId="9" applyFont="1" applyAlignment="1"/>
    <xf numFmtId="0" fontId="10" fillId="0" borderId="0" xfId="9" applyFont="1" applyAlignment="1">
      <alignment vertical="center"/>
    </xf>
    <xf numFmtId="0" fontId="11" fillId="0" borderId="2" xfId="9" applyFont="1" applyBorder="1"/>
    <xf numFmtId="0" fontId="11" fillId="0" borderId="0" xfId="9" applyFont="1" applyBorder="1"/>
    <xf numFmtId="0" fontId="11" fillId="0" borderId="0" xfId="9" applyFont="1" applyAlignment="1">
      <alignment wrapText="1"/>
    </xf>
    <xf numFmtId="0" fontId="9" fillId="0" borderId="0" xfId="1" applyFont="1" applyAlignment="1">
      <alignment wrapText="1"/>
    </xf>
    <xf numFmtId="0" fontId="9" fillId="0" borderId="0" xfId="1" applyAlignment="1">
      <alignment wrapText="1"/>
    </xf>
    <xf numFmtId="0" fontId="8" fillId="0" borderId="0" xfId="1" applyFont="1" applyAlignment="1">
      <alignment wrapText="1"/>
    </xf>
    <xf numFmtId="0" fontId="8" fillId="0" borderId="0" xfId="1" applyFont="1"/>
    <xf numFmtId="0" fontId="8" fillId="0" borderId="0" xfId="1" applyFont="1" applyBorder="1"/>
    <xf numFmtId="0" fontId="11" fillId="0" borderId="2" xfId="3" applyFont="1" applyFill="1" applyBorder="1" applyAlignment="1">
      <alignment wrapText="1"/>
    </xf>
    <xf numFmtId="0" fontId="10" fillId="0" borderId="0" xfId="8" applyFont="1" applyAlignment="1"/>
    <xf numFmtId="0" fontId="10" fillId="0" borderId="0" xfId="8" applyFont="1" applyAlignment="1">
      <alignment vertical="center"/>
    </xf>
    <xf numFmtId="0" fontId="11" fillId="0" borderId="0" xfId="8" applyFont="1" applyAlignment="1">
      <alignment vertical="center"/>
    </xf>
    <xf numFmtId="0" fontId="11" fillId="0" borderId="2" xfId="8" applyFont="1" applyBorder="1"/>
    <xf numFmtId="0" fontId="11" fillId="0" borderId="0" xfId="8" applyFont="1" applyBorder="1"/>
    <xf numFmtId="0" fontId="11" fillId="0" borderId="0" xfId="8" applyFont="1" applyAlignment="1">
      <alignment wrapText="1"/>
    </xf>
    <xf numFmtId="0" fontId="8" fillId="0" borderId="0" xfId="8" applyFont="1" applyAlignment="1"/>
    <xf numFmtId="0" fontId="9" fillId="0" borderId="0" xfId="0" applyFont="1" applyAlignment="1">
      <alignment wrapText="1"/>
    </xf>
    <xf numFmtId="0" fontId="8" fillId="0" borderId="0" xfId="0" applyFont="1" applyAlignment="1">
      <alignment wrapText="1"/>
    </xf>
    <xf numFmtId="0" fontId="8" fillId="0" borderId="0" xfId="0" applyFont="1"/>
    <xf numFmtId="0" fontId="9" fillId="0" borderId="0" xfId="0" applyFont="1" applyBorder="1"/>
    <xf numFmtId="0" fontId="11" fillId="0" borderId="2" xfId="3" applyFont="1" applyFill="1" applyBorder="1"/>
    <xf numFmtId="3" fontId="11" fillId="0" borderId="0" xfId="9" applyNumberFormat="1" applyFont="1" applyFill="1"/>
    <xf numFmtId="3" fontId="9" fillId="0" borderId="0" xfId="1" applyNumberFormat="1" applyFill="1"/>
    <xf numFmtId="3" fontId="11" fillId="0" borderId="1" xfId="9" applyNumberFormat="1" applyFont="1" applyFill="1" applyBorder="1"/>
    <xf numFmtId="3" fontId="9" fillId="0" borderId="1" xfId="1" applyNumberFormat="1" applyFill="1" applyBorder="1"/>
    <xf numFmtId="165" fontId="9" fillId="0" borderId="0" xfId="1" applyNumberFormat="1" applyFill="1"/>
    <xf numFmtId="165" fontId="11" fillId="0" borderId="0" xfId="9" applyNumberFormat="1" applyFont="1" applyFill="1"/>
    <xf numFmtId="165" fontId="8" fillId="0" borderId="1" xfId="1" applyNumberFormat="1" applyFont="1" applyFill="1" applyBorder="1"/>
    <xf numFmtId="166" fontId="11" fillId="0" borderId="1" xfId="3" applyNumberFormat="1" applyFill="1" applyBorder="1"/>
    <xf numFmtId="165" fontId="10" fillId="0" borderId="0" xfId="3" applyNumberFormat="1" applyFont="1" applyFill="1"/>
    <xf numFmtId="165" fontId="11" fillId="0" borderId="0" xfId="3" applyNumberFormat="1" applyFill="1"/>
    <xf numFmtId="165" fontId="10" fillId="0" borderId="1" xfId="3" applyNumberFormat="1" applyFont="1" applyFill="1" applyBorder="1" applyAlignment="1">
      <alignment horizontal="right"/>
    </xf>
    <xf numFmtId="0" fontId="10" fillId="0" borderId="1" xfId="3" applyFont="1" applyFill="1" applyBorder="1" applyAlignment="1">
      <alignment horizontal="center" wrapText="1"/>
    </xf>
    <xf numFmtId="166" fontId="11" fillId="0" borderId="3" xfId="3" applyNumberFormat="1" applyFill="1" applyBorder="1" applyAlignment="1">
      <alignment horizontal="right"/>
    </xf>
    <xf numFmtId="0" fontId="9" fillId="0" borderId="0" xfId="1" applyFill="1"/>
    <xf numFmtId="0" fontId="10" fillId="0" borderId="1" xfId="8" applyFont="1" applyFill="1" applyBorder="1" applyAlignment="1">
      <alignment horizontal="center" wrapText="1"/>
    </xf>
    <xf numFmtId="3" fontId="11" fillId="0" borderId="0" xfId="3" applyNumberFormat="1" applyFill="1"/>
    <xf numFmtId="3" fontId="11" fillId="0" borderId="0" xfId="3" applyNumberFormat="1" applyFont="1" applyFill="1"/>
    <xf numFmtId="3" fontId="11" fillId="0" borderId="0" xfId="57" applyNumberFormat="1" applyFont="1" applyFill="1"/>
    <xf numFmtId="3" fontId="11" fillId="0" borderId="0" xfId="8" applyNumberFormat="1" applyFont="1" applyFill="1"/>
    <xf numFmtId="3" fontId="11" fillId="0" borderId="1" xfId="57" applyNumberFormat="1" applyFont="1" applyFill="1" applyBorder="1"/>
    <xf numFmtId="3" fontId="11" fillId="0" borderId="1" xfId="8" applyNumberFormat="1" applyFont="1" applyFill="1" applyBorder="1"/>
    <xf numFmtId="0" fontId="3" fillId="0" borderId="0" xfId="8" applyFill="1"/>
    <xf numFmtId="0" fontId="10" fillId="0" borderId="1" xfId="3" applyFont="1" applyFill="1" applyBorder="1" applyAlignment="1">
      <alignment horizontal="center"/>
    </xf>
    <xf numFmtId="165" fontId="0" fillId="0" borderId="0" xfId="0" applyNumberFormat="1" applyFill="1"/>
    <xf numFmtId="165" fontId="8" fillId="0" borderId="1" xfId="0" applyNumberFormat="1" applyFont="1" applyFill="1" applyBorder="1"/>
    <xf numFmtId="0" fontId="0" fillId="0" borderId="0" xfId="0" applyFill="1"/>
  </cellXfs>
  <cellStyles count="59">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8" builtinId="20" customBuiltin="1"/>
    <cellStyle name="Linked Cell" xfId="21" builtinId="24" customBuiltin="1"/>
    <cellStyle name="Neutral" xfId="17" builtinId="28" customBuiltin="1"/>
    <cellStyle name="Normal" xfId="0" builtinId="0"/>
    <cellStyle name="Normal 2" xfId="1" xr:uid="{00000000-0005-0000-0000-000001000000}"/>
    <cellStyle name="Normal 3" xfId="2" xr:uid="{00000000-0005-0000-0000-000002000000}"/>
    <cellStyle name="Normal 3 2" xfId="4" xr:uid="{00000000-0005-0000-0000-000003000000}"/>
    <cellStyle name="Normal 3 2 2" xfId="7" xr:uid="{00000000-0005-0000-0000-000004000000}"/>
    <cellStyle name="Normal 3 2 2 2" xfId="9" xr:uid="{00000000-0005-0000-0000-000005000000}"/>
    <cellStyle name="Normal 3 2 2 2 2" xfId="58" xr:uid="{70E26AE3-4B4E-4769-9550-246B5370BECD}"/>
    <cellStyle name="Normal 3 2 2 3" xfId="56" xr:uid="{35B69087-5995-4D75-93D2-250C41F025B2}"/>
    <cellStyle name="Normal 3 2 3" xfId="54" xr:uid="{7DC819CB-AB4B-460E-AC54-6DF4C7D20DC4}"/>
    <cellStyle name="Normal 3 3" xfId="8" xr:uid="{00000000-0005-0000-0000-000006000000}"/>
    <cellStyle name="Normal 3 3 2" xfId="57" xr:uid="{989D3E1D-DA39-430B-A286-B3E36109B485}"/>
    <cellStyle name="Normal 3 4" xfId="53" xr:uid="{6B00D6B8-A5BE-4111-9961-D47012807644}"/>
    <cellStyle name="Normal 4" xfId="3" xr:uid="{00000000-0005-0000-0000-000007000000}"/>
    <cellStyle name="Normal 5" xfId="6" xr:uid="{00000000-0005-0000-0000-000008000000}"/>
    <cellStyle name="Normal 5 2" xfId="55" xr:uid="{438E31C5-BD8B-497C-A736-3685F970F17F}"/>
    <cellStyle name="Normal 6" xfId="52" xr:uid="{B7239A25-54DF-4EE0-B422-8288E7B2D497}"/>
    <cellStyle name="Normal 7" xfId="50" xr:uid="{70A49B4C-ACB1-455D-A90D-B1868926CF2D}"/>
    <cellStyle name="Note 2" xfId="51" xr:uid="{3CE1054B-865A-4C33-8C2A-A039EF94AEAA}"/>
    <cellStyle name="Output" xfId="19" builtinId="21" customBuiltin="1"/>
    <cellStyle name="Percent 2" xfId="5" xr:uid="{00000000-0005-0000-0000-000009000000}"/>
    <cellStyle name="Title" xfId="10" builtinId="15" customBuiltin="1"/>
    <cellStyle name="Total" xfId="25" builtinId="25" customBuiltin="1"/>
    <cellStyle name="Warning Text" xfId="2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tabSelected="1" zoomScale="95" zoomScaleNormal="95" workbookViewId="0">
      <selection activeCell="J15" sqref="J15"/>
    </sheetView>
  </sheetViews>
  <sheetFormatPr defaultColWidth="9.36328125" defaultRowHeight="12.5" x14ac:dyDescent="0.25"/>
  <cols>
    <col min="1" max="1" width="27.54296875" style="22" bestFit="1" customWidth="1"/>
    <col min="2" max="5" width="9.453125" style="22" bestFit="1" customWidth="1"/>
    <col min="6" max="6" width="10.54296875" style="22" bestFit="1" customWidth="1"/>
    <col min="7" max="7" width="18.36328125" style="22" customWidth="1"/>
    <col min="8" max="9" width="9.36328125" style="22"/>
    <col min="10" max="10" width="11.81640625" style="22" bestFit="1" customWidth="1"/>
    <col min="11" max="16384" width="9.36328125" style="22"/>
  </cols>
  <sheetData>
    <row r="1" spans="1:11" ht="13" x14ac:dyDescent="0.3">
      <c r="A1" s="59" t="s">
        <v>62</v>
      </c>
      <c r="B1" s="59"/>
      <c r="C1" s="59"/>
      <c r="D1" s="59"/>
      <c r="E1" s="59"/>
      <c r="F1" s="59"/>
      <c r="G1" s="59"/>
    </row>
    <row r="2" spans="1:11" ht="13" x14ac:dyDescent="0.25">
      <c r="A2" s="60" t="s">
        <v>82</v>
      </c>
      <c r="B2" s="60"/>
      <c r="C2" s="60"/>
      <c r="D2" s="60"/>
      <c r="E2" s="60"/>
      <c r="F2" s="60"/>
      <c r="G2" s="60"/>
    </row>
    <row r="3" spans="1:11" ht="13" x14ac:dyDescent="0.25">
      <c r="A3" s="60" t="s">
        <v>59</v>
      </c>
      <c r="B3" s="60"/>
      <c r="C3" s="60"/>
      <c r="D3" s="60"/>
      <c r="E3" s="60"/>
      <c r="F3" s="60"/>
      <c r="G3" s="60"/>
    </row>
    <row r="4" spans="1:11" ht="39" x14ac:dyDescent="0.3">
      <c r="A4" s="48"/>
      <c r="B4" s="49">
        <v>2020</v>
      </c>
      <c r="C4" s="49">
        <v>2021</v>
      </c>
      <c r="D4" s="49">
        <v>2022</v>
      </c>
      <c r="E4" s="49">
        <v>2023</v>
      </c>
      <c r="F4" s="49">
        <v>2024</v>
      </c>
      <c r="G4" s="49" t="s">
        <v>68</v>
      </c>
      <c r="I4" s="58"/>
      <c r="J4" s="58"/>
      <c r="K4" s="58"/>
    </row>
    <row r="5" spans="1:11" ht="13" x14ac:dyDescent="0.25">
      <c r="A5" s="50" t="s">
        <v>0</v>
      </c>
      <c r="B5" s="82">
        <v>-35045.370521999997</v>
      </c>
      <c r="C5" s="83">
        <v>-2785.09557</v>
      </c>
      <c r="D5" s="83">
        <v>1515.04375</v>
      </c>
      <c r="E5" s="83">
        <v>7783.4083780000001</v>
      </c>
      <c r="F5" s="83">
        <v>6674.6728059999996</v>
      </c>
      <c r="G5" s="51">
        <f>(F5-E5)</f>
        <v>-1108.7355720000005</v>
      </c>
      <c r="I5" s="58"/>
      <c r="J5" s="58"/>
      <c r="K5" s="58"/>
    </row>
    <row r="6" spans="1:11" ht="13" x14ac:dyDescent="0.25">
      <c r="A6" s="50" t="s">
        <v>1</v>
      </c>
      <c r="B6" s="82">
        <v>-46488.279803999998</v>
      </c>
      <c r="C6" s="83">
        <v>-17345.671515999999</v>
      </c>
      <c r="D6" s="83">
        <v>7858.9345869999997</v>
      </c>
      <c r="E6" s="83">
        <v>13163.687529999999</v>
      </c>
      <c r="F6" s="83">
        <v>13526.984259999999</v>
      </c>
      <c r="G6" s="51">
        <f t="shared" ref="G6:G13" si="0">(F6-E6)</f>
        <v>363.29673000000003</v>
      </c>
      <c r="I6" s="58"/>
      <c r="J6" s="58"/>
      <c r="K6" s="58"/>
    </row>
    <row r="7" spans="1:11" ht="13" x14ac:dyDescent="0.25">
      <c r="A7" s="50" t="s">
        <v>5</v>
      </c>
      <c r="B7" s="82">
        <v>77297.339321000007</v>
      </c>
      <c r="C7" s="83">
        <v>130022.479743</v>
      </c>
      <c r="D7" s="83">
        <v>211130.185168</v>
      </c>
      <c r="E7" s="83">
        <v>236348.478947</v>
      </c>
      <c r="F7" s="83">
        <v>247209.99313399999</v>
      </c>
      <c r="G7" s="51">
        <f t="shared" si="0"/>
        <v>10861.514186999993</v>
      </c>
      <c r="I7" s="58"/>
      <c r="J7" s="58"/>
      <c r="K7" s="58"/>
    </row>
    <row r="8" spans="1:11" ht="13" x14ac:dyDescent="0.25">
      <c r="A8" s="50" t="s">
        <v>6</v>
      </c>
      <c r="B8" s="82">
        <v>49887.103591999999</v>
      </c>
      <c r="C8" s="83">
        <v>86695.272272000002</v>
      </c>
      <c r="D8" s="83">
        <v>155082.62848099999</v>
      </c>
      <c r="E8" s="83">
        <v>179258.56189300001</v>
      </c>
      <c r="F8" s="83">
        <v>185299.870711</v>
      </c>
      <c r="G8" s="51">
        <f t="shared" si="0"/>
        <v>6041.3088179999904</v>
      </c>
      <c r="I8" s="58"/>
      <c r="J8" s="58"/>
      <c r="K8" s="58"/>
    </row>
    <row r="9" spans="1:11" ht="13" x14ac:dyDescent="0.25">
      <c r="A9" s="50" t="s">
        <v>7</v>
      </c>
      <c r="B9" s="82">
        <v>2841.5560359999999</v>
      </c>
      <c r="C9" s="83">
        <v>5310.5600469999999</v>
      </c>
      <c r="D9" s="83">
        <v>6718.7927030000001</v>
      </c>
      <c r="E9" s="83">
        <v>7072.2359820000001</v>
      </c>
      <c r="F9" s="83">
        <v>7269.9503599999998</v>
      </c>
      <c r="G9" s="51">
        <f t="shared" si="0"/>
        <v>197.71437799999967</v>
      </c>
      <c r="I9" s="58"/>
      <c r="J9" s="58"/>
      <c r="K9" s="58"/>
    </row>
    <row r="10" spans="1:11" ht="13" x14ac:dyDescent="0.25">
      <c r="A10" s="50" t="s">
        <v>8</v>
      </c>
      <c r="B10" s="82">
        <v>898.39705500000002</v>
      </c>
      <c r="C10" s="83">
        <v>698.30692399999998</v>
      </c>
      <c r="D10" s="83">
        <v>1003.269349</v>
      </c>
      <c r="E10" s="83">
        <v>1060.0598910000001</v>
      </c>
      <c r="F10" s="83">
        <v>1021.847984</v>
      </c>
      <c r="G10" s="51">
        <f t="shared" si="0"/>
        <v>-38.21190700000011</v>
      </c>
      <c r="I10" s="58"/>
      <c r="J10" s="58"/>
      <c r="K10" s="58"/>
    </row>
    <row r="11" spans="1:11" ht="13" x14ac:dyDescent="0.25">
      <c r="A11" s="50" t="s">
        <v>3</v>
      </c>
      <c r="B11" s="82">
        <v>123785.620125</v>
      </c>
      <c r="C11" s="83">
        <v>147368.15126399999</v>
      </c>
      <c r="D11" s="83">
        <v>203271.25258100001</v>
      </c>
      <c r="E11" s="83">
        <v>223184.79141400001</v>
      </c>
      <c r="F11" s="83">
        <v>233683.009877</v>
      </c>
      <c r="G11" s="51">
        <f t="shared" si="0"/>
        <v>10498.218462999997</v>
      </c>
      <c r="I11" s="58"/>
      <c r="J11" s="58"/>
      <c r="K11" s="58"/>
    </row>
    <row r="12" spans="1:11" ht="13" x14ac:dyDescent="0.25">
      <c r="A12" s="50" t="s">
        <v>9</v>
      </c>
      <c r="B12" s="82">
        <v>12149.098136000001</v>
      </c>
      <c r="C12" s="83">
        <v>22988.266766000001</v>
      </c>
      <c r="D12" s="83">
        <v>49121.515911000002</v>
      </c>
      <c r="E12" s="83">
        <v>47564.978637</v>
      </c>
      <c r="F12" s="83">
        <v>43903.190756999997</v>
      </c>
      <c r="G12" s="51">
        <f t="shared" si="0"/>
        <v>-3661.7878800000035</v>
      </c>
      <c r="I12" s="58"/>
      <c r="J12" s="58"/>
      <c r="K12" s="58"/>
    </row>
    <row r="13" spans="1:11" ht="13" x14ac:dyDescent="0.25">
      <c r="A13" s="52" t="s">
        <v>10</v>
      </c>
      <c r="B13" s="84">
        <v>49105.542071999997</v>
      </c>
      <c r="C13" s="85">
        <v>52603.757523</v>
      </c>
      <c r="D13" s="85">
        <v>64007.161014999998</v>
      </c>
      <c r="E13" s="85">
        <v>77570.214242999995</v>
      </c>
      <c r="F13" s="85">
        <v>85099.525710000002</v>
      </c>
      <c r="G13" s="53">
        <f t="shared" si="0"/>
        <v>7529.3114670000068</v>
      </c>
      <c r="I13" s="58"/>
      <c r="J13" s="58"/>
      <c r="K13" s="58"/>
    </row>
    <row r="14" spans="1:11" ht="25.5" customHeight="1" x14ac:dyDescent="0.25">
      <c r="A14" s="61" t="s">
        <v>4</v>
      </c>
      <c r="B14" s="62"/>
      <c r="C14" s="62"/>
      <c r="D14" s="62"/>
      <c r="E14" s="62"/>
      <c r="F14" s="62"/>
      <c r="G14" s="62"/>
      <c r="I14" s="58"/>
      <c r="J14" s="58"/>
      <c r="K14" s="58"/>
    </row>
    <row r="15" spans="1:11" ht="105" customHeight="1" x14ac:dyDescent="0.25">
      <c r="A15" s="63" t="s">
        <v>63</v>
      </c>
      <c r="B15" s="63"/>
      <c r="C15" s="63"/>
      <c r="D15" s="63"/>
      <c r="E15" s="63"/>
      <c r="F15" s="63"/>
      <c r="G15" s="63"/>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6"/>
  <sheetViews>
    <sheetView zoomScale="96" zoomScaleNormal="96" workbookViewId="0">
      <selection activeCell="E6" sqref="E6"/>
    </sheetView>
  </sheetViews>
  <sheetFormatPr defaultColWidth="9.36328125" defaultRowHeight="12.5" x14ac:dyDescent="0.25"/>
  <cols>
    <col min="1" max="1" width="36.453125" style="21" customWidth="1"/>
    <col min="2" max="3" width="10.6328125" style="107" customWidth="1"/>
    <col min="4" max="4" width="9.36328125" style="21"/>
    <col min="5" max="5" width="9.6328125" style="21" customWidth="1"/>
    <col min="6" max="6" width="11.36328125" style="21" customWidth="1"/>
    <col min="7" max="16384" width="9.36328125" style="21"/>
  </cols>
  <sheetData>
    <row r="1" spans="1:11" ht="25.5" customHeight="1" x14ac:dyDescent="0.3">
      <c r="A1" s="78" t="s">
        <v>52</v>
      </c>
      <c r="B1" s="78"/>
      <c r="C1" s="78"/>
      <c r="D1" s="78"/>
      <c r="E1" s="78"/>
      <c r="F1" s="78"/>
    </row>
    <row r="2" spans="1:11" ht="13" x14ac:dyDescent="0.3">
      <c r="A2" s="79" t="s">
        <v>74</v>
      </c>
      <c r="B2" s="79"/>
      <c r="C2" s="79"/>
      <c r="D2" s="79"/>
      <c r="E2" s="79"/>
      <c r="F2" s="79"/>
    </row>
    <row r="3" spans="1:11" x14ac:dyDescent="0.25">
      <c r="A3" s="80" t="s">
        <v>29</v>
      </c>
      <c r="B3" s="80"/>
      <c r="C3" s="80"/>
      <c r="D3" s="80"/>
      <c r="E3" s="80"/>
      <c r="F3" s="80"/>
    </row>
    <row r="4" spans="1:11" ht="63.75" customHeight="1" x14ac:dyDescent="0.3">
      <c r="A4" s="3"/>
      <c r="B4" s="104" t="s">
        <v>67</v>
      </c>
      <c r="C4" s="104" t="s">
        <v>78</v>
      </c>
      <c r="D4" s="7" t="s">
        <v>11</v>
      </c>
      <c r="E4" s="8" t="s">
        <v>76</v>
      </c>
      <c r="F4" s="8" t="s">
        <v>79</v>
      </c>
      <c r="G4" s="32"/>
    </row>
    <row r="5" spans="1:11" ht="25.5" customHeight="1" x14ac:dyDescent="0.3">
      <c r="A5" s="4" t="s">
        <v>2</v>
      </c>
      <c r="B5" s="94"/>
      <c r="C5" s="94"/>
      <c r="D5" s="5"/>
      <c r="E5" s="5"/>
      <c r="F5" s="5"/>
      <c r="G5" s="32"/>
      <c r="I5" s="55"/>
      <c r="J5" s="55"/>
      <c r="K5" s="55"/>
    </row>
    <row r="6" spans="1:11" x14ac:dyDescent="0.25">
      <c r="A6" s="2" t="s">
        <v>32</v>
      </c>
      <c r="B6" s="105">
        <v>44658.521423999999</v>
      </c>
      <c r="C6" s="105">
        <v>46521.130821999999</v>
      </c>
      <c r="D6" s="9">
        <f t="shared" ref="D6:D12" si="0">(C6-B6)</f>
        <v>1862.6093980000005</v>
      </c>
      <c r="E6" s="16">
        <f t="shared" ref="E6:E12" si="1">(C6-B6)/B6*100</f>
        <v>4.1707816080964406</v>
      </c>
      <c r="F6" s="16">
        <f>(C6/C12)*100</f>
        <v>74.21503156461354</v>
      </c>
      <c r="G6" s="32"/>
      <c r="I6" s="55"/>
      <c r="J6" s="55"/>
      <c r="K6" s="55"/>
    </row>
    <row r="7" spans="1:11" x14ac:dyDescent="0.25">
      <c r="A7" s="2" t="s">
        <v>12</v>
      </c>
      <c r="B7" s="105">
        <v>919.40817700000002</v>
      </c>
      <c r="C7" s="105">
        <v>1125.063537</v>
      </c>
      <c r="D7" s="9">
        <f t="shared" si="0"/>
        <v>205.65535999999997</v>
      </c>
      <c r="E7" s="16">
        <f t="shared" si="1"/>
        <v>22.368232646249346</v>
      </c>
      <c r="F7" s="16">
        <f>(C7/C12)*100</f>
        <v>1.7948107544962111</v>
      </c>
      <c r="I7" s="55"/>
      <c r="J7" s="55"/>
      <c r="K7" s="55"/>
    </row>
    <row r="8" spans="1:11" x14ac:dyDescent="0.25">
      <c r="A8" s="2" t="s">
        <v>13</v>
      </c>
      <c r="B8" s="105">
        <v>1722.2255700000001</v>
      </c>
      <c r="C8" s="105">
        <v>1738.0032739999999</v>
      </c>
      <c r="D8" s="9">
        <f t="shared" si="0"/>
        <v>15.777703999999858</v>
      </c>
      <c r="E8" s="16">
        <f t="shared" si="1"/>
        <v>0.91612296756224898</v>
      </c>
      <c r="F8" s="16">
        <f>(C8/C12)*100</f>
        <v>2.7726318247258468</v>
      </c>
      <c r="I8" s="55"/>
      <c r="J8" s="55"/>
      <c r="K8" s="55"/>
    </row>
    <row r="9" spans="1:11" x14ac:dyDescent="0.25">
      <c r="A9" s="2" t="s">
        <v>14</v>
      </c>
      <c r="B9" s="105">
        <v>258.14701000000002</v>
      </c>
      <c r="C9" s="105">
        <v>241.050161</v>
      </c>
      <c r="D9" s="9">
        <f t="shared" si="0"/>
        <v>-17.09684900000002</v>
      </c>
      <c r="E9" s="16">
        <f t="shared" si="1"/>
        <v>-6.6229118826516791</v>
      </c>
      <c r="F9" s="16">
        <f>(C9/C12)*100</f>
        <v>0.38454665635105656</v>
      </c>
      <c r="I9" s="55"/>
      <c r="J9" s="55"/>
      <c r="K9" s="55"/>
    </row>
    <row r="10" spans="1:11" x14ac:dyDescent="0.25">
      <c r="A10" s="2" t="s">
        <v>26</v>
      </c>
      <c r="B10" s="105">
        <v>7456.0691470000002</v>
      </c>
      <c r="C10" s="105">
        <v>8905.2202749999997</v>
      </c>
      <c r="D10" s="9">
        <f t="shared" si="0"/>
        <v>1449.1511279999995</v>
      </c>
      <c r="E10" s="16">
        <f t="shared" si="1"/>
        <v>19.435859558559425</v>
      </c>
      <c r="F10" s="16">
        <f>(C10/C12)*100</f>
        <v>14.206473319139937</v>
      </c>
      <c r="I10" s="55"/>
      <c r="J10" s="55"/>
      <c r="K10" s="55"/>
    </row>
    <row r="11" spans="1:11" x14ac:dyDescent="0.25">
      <c r="A11" s="2" t="s">
        <v>27</v>
      </c>
      <c r="B11" s="105">
        <v>3967.6026559999955</v>
      </c>
      <c r="C11" s="105">
        <v>4153.7750569999989</v>
      </c>
      <c r="D11" s="9">
        <f t="shared" si="0"/>
        <v>186.17240100000345</v>
      </c>
      <c r="E11" s="16">
        <f t="shared" si="1"/>
        <v>4.6923146580332276</v>
      </c>
      <c r="F11" s="16">
        <f>(C11/C12)*100</f>
        <v>6.6265058806733963</v>
      </c>
      <c r="I11" s="55"/>
      <c r="J11" s="55"/>
      <c r="K11" s="55"/>
    </row>
    <row r="12" spans="1:11" ht="13" x14ac:dyDescent="0.3">
      <c r="A12" s="6" t="s">
        <v>37</v>
      </c>
      <c r="B12" s="106">
        <v>58981.973983999997</v>
      </c>
      <c r="C12" s="106">
        <v>62684.243126000001</v>
      </c>
      <c r="D12" s="10">
        <f t="shared" si="0"/>
        <v>3702.2691420000046</v>
      </c>
      <c r="E12" s="17">
        <f t="shared" si="1"/>
        <v>6.2769502136437767</v>
      </c>
      <c r="F12" s="18">
        <f>SUM(F6:F11)</f>
        <v>99.999999999999986</v>
      </c>
      <c r="I12" s="55"/>
      <c r="J12" s="55"/>
      <c r="K12" s="55"/>
    </row>
    <row r="13" spans="1:11" ht="25.5" customHeight="1" x14ac:dyDescent="0.3">
      <c r="A13" s="6" t="s">
        <v>15</v>
      </c>
      <c r="B13" s="89"/>
      <c r="C13" s="89"/>
      <c r="D13" s="11"/>
      <c r="E13" s="13"/>
      <c r="F13" s="12"/>
      <c r="I13" s="55"/>
      <c r="J13" s="55"/>
      <c r="K13" s="55"/>
    </row>
    <row r="14" spans="1:11" x14ac:dyDescent="0.25">
      <c r="A14" s="2" t="s">
        <v>16</v>
      </c>
      <c r="B14" s="105">
        <v>12526.531016999999</v>
      </c>
      <c r="C14" s="105">
        <v>9734.0508179999997</v>
      </c>
      <c r="D14" s="9">
        <f t="shared" ref="D14:D22" si="2">(C14-B14)</f>
        <v>-2792.4801989999996</v>
      </c>
      <c r="E14" s="16">
        <f t="shared" ref="E14:E22" si="3">(C14-B14)/B14*100</f>
        <v>-22.292526120841199</v>
      </c>
      <c r="F14" s="16">
        <f>(C14/C22)*100</f>
        <v>16.714934194028668</v>
      </c>
      <c r="I14" s="55"/>
      <c r="J14" s="55"/>
      <c r="K14" s="55"/>
    </row>
    <row r="15" spans="1:11" x14ac:dyDescent="0.25">
      <c r="A15" s="2" t="s">
        <v>17</v>
      </c>
      <c r="B15" s="105">
        <v>20045.268109000001</v>
      </c>
      <c r="C15" s="105">
        <v>21963.197267</v>
      </c>
      <c r="D15" s="9">
        <f t="shared" si="2"/>
        <v>1917.929157999999</v>
      </c>
      <c r="E15" s="16">
        <f t="shared" si="3"/>
        <v>9.5679895503062884</v>
      </c>
      <c r="F15" s="16">
        <f>(C15/C22)*100</f>
        <v>37.714349747334076</v>
      </c>
      <c r="I15" s="55"/>
      <c r="J15" s="55"/>
      <c r="K15" s="55"/>
    </row>
    <row r="16" spans="1:11" x14ac:dyDescent="0.25">
      <c r="A16" s="2" t="s">
        <v>18</v>
      </c>
      <c r="B16" s="105">
        <v>3078.2274109999998</v>
      </c>
      <c r="C16" s="105">
        <v>3415.8607139999999</v>
      </c>
      <c r="D16" s="9">
        <f t="shared" si="2"/>
        <v>337.63330300000007</v>
      </c>
      <c r="E16" s="16">
        <f t="shared" si="3"/>
        <v>10.968432734809406</v>
      </c>
      <c r="F16" s="16">
        <f>(C16/C22)*100</f>
        <v>5.8655834161968086</v>
      </c>
      <c r="I16" s="55"/>
      <c r="J16" s="55"/>
      <c r="K16" s="55"/>
    </row>
    <row r="17" spans="1:11" x14ac:dyDescent="0.25">
      <c r="A17" s="2" t="s">
        <v>19</v>
      </c>
      <c r="B17" s="105">
        <v>2767.4154979999998</v>
      </c>
      <c r="C17" s="105">
        <v>2885.4530209999998</v>
      </c>
      <c r="D17" s="9">
        <f t="shared" si="2"/>
        <v>118.03752299999996</v>
      </c>
      <c r="E17" s="16">
        <f t="shared" si="3"/>
        <v>4.2652620499272773</v>
      </c>
      <c r="F17" s="16">
        <f>(C17/C22)*100</f>
        <v>4.9547879159198596</v>
      </c>
      <c r="I17" s="55"/>
      <c r="J17" s="55"/>
      <c r="K17" s="55"/>
    </row>
    <row r="18" spans="1:11" x14ac:dyDescent="0.25">
      <c r="A18" s="2" t="s">
        <v>20</v>
      </c>
      <c r="B18" s="105">
        <v>1161.1181819999999</v>
      </c>
      <c r="C18" s="105">
        <v>1292.2941840000001</v>
      </c>
      <c r="D18" s="9">
        <f t="shared" si="2"/>
        <v>131.17600200000015</v>
      </c>
      <c r="E18" s="16">
        <f t="shared" si="3"/>
        <v>11.297385919325837</v>
      </c>
      <c r="F18" s="16">
        <f>(C18/C22)*100</f>
        <v>2.2190774065965</v>
      </c>
      <c r="I18" s="55"/>
      <c r="J18" s="55"/>
      <c r="K18" s="55"/>
    </row>
    <row r="19" spans="1:11" x14ac:dyDescent="0.25">
      <c r="A19" s="2" t="s">
        <v>21</v>
      </c>
      <c r="B19" s="105">
        <v>1096.5841330000001</v>
      </c>
      <c r="C19" s="105">
        <v>1226.2047930000001</v>
      </c>
      <c r="D19" s="9">
        <f t="shared" si="2"/>
        <v>129.62066000000004</v>
      </c>
      <c r="E19" s="16">
        <f t="shared" si="3"/>
        <v>11.820402657604388</v>
      </c>
      <c r="F19" s="16">
        <f>(C19/C22)*100</f>
        <v>2.105591269926073</v>
      </c>
      <c r="I19" s="55"/>
      <c r="J19" s="55"/>
      <c r="K19" s="55"/>
    </row>
    <row r="20" spans="1:11" x14ac:dyDescent="0.25">
      <c r="A20" s="2" t="s">
        <v>26</v>
      </c>
      <c r="B20" s="105">
        <v>4919.5785500000002</v>
      </c>
      <c r="C20" s="105">
        <v>5692.9434549999996</v>
      </c>
      <c r="D20" s="9">
        <f t="shared" si="2"/>
        <v>773.36490499999945</v>
      </c>
      <c r="E20" s="16">
        <f t="shared" si="3"/>
        <v>15.720145478721943</v>
      </c>
      <c r="F20" s="16">
        <f>(C20/C22)*100</f>
        <v>9.7757015039092039</v>
      </c>
      <c r="I20" s="55"/>
      <c r="J20" s="55"/>
      <c r="K20" s="55"/>
    </row>
    <row r="21" spans="1:11" x14ac:dyDescent="0.25">
      <c r="A21" s="2" t="s">
        <v>38</v>
      </c>
      <c r="B21" s="105">
        <v>11213.302178000005</v>
      </c>
      <c r="C21" s="105">
        <v>12025.647202</v>
      </c>
      <c r="D21" s="9">
        <f t="shared" si="2"/>
        <v>812.34502399999474</v>
      </c>
      <c r="E21" s="16">
        <f t="shared" si="3"/>
        <v>7.2444763469745705</v>
      </c>
      <c r="F21" s="16">
        <f>(C21/C22)*100</f>
        <v>20.649974546088814</v>
      </c>
      <c r="I21" s="55"/>
      <c r="J21" s="55"/>
      <c r="K21" s="55"/>
    </row>
    <row r="22" spans="1:11" ht="13" x14ac:dyDescent="0.3">
      <c r="A22" s="6" t="s">
        <v>22</v>
      </c>
      <c r="B22" s="106">
        <v>56808.025077999999</v>
      </c>
      <c r="C22" s="106">
        <v>58235.651453999999</v>
      </c>
      <c r="D22" s="10">
        <f t="shared" si="2"/>
        <v>1427.6263760000002</v>
      </c>
      <c r="E22" s="17">
        <f t="shared" si="3"/>
        <v>2.5130716549991035</v>
      </c>
      <c r="F22" s="18">
        <f>SUM(F14:F21)</f>
        <v>99.999999999999986</v>
      </c>
      <c r="I22" s="55"/>
      <c r="J22" s="55"/>
      <c r="K22" s="55"/>
    </row>
    <row r="23" spans="1:11" ht="25.5" customHeight="1" x14ac:dyDescent="0.3">
      <c r="A23" s="6" t="s">
        <v>25</v>
      </c>
      <c r="B23" s="89"/>
      <c r="C23" s="89"/>
      <c r="D23" s="11"/>
      <c r="E23" s="13"/>
      <c r="F23" s="12"/>
      <c r="I23" s="55"/>
      <c r="J23" s="55"/>
      <c r="K23" s="55"/>
    </row>
    <row r="24" spans="1:11" ht="13" x14ac:dyDescent="0.3">
      <c r="A24" s="1" t="s">
        <v>23</v>
      </c>
      <c r="B24" s="90">
        <f>(B12-B22)</f>
        <v>2173.9489059999978</v>
      </c>
      <c r="C24" s="90">
        <f>(C12-C22)</f>
        <v>4448.5916720000023</v>
      </c>
      <c r="D24" s="9">
        <f t="shared" ref="D24" si="4">(C24-B24)</f>
        <v>2274.6427660000045</v>
      </c>
      <c r="E24" s="16">
        <f t="shared" ref="E24" si="5">(C24-B24)/B24*100</f>
        <v>104.63184114962851</v>
      </c>
      <c r="F24" s="15" t="s">
        <v>31</v>
      </c>
      <c r="I24" s="55"/>
      <c r="J24" s="55"/>
      <c r="K24" s="55"/>
    </row>
    <row r="25" spans="1:11" ht="13" x14ac:dyDescent="0.3">
      <c r="A25" s="1" t="s">
        <v>39</v>
      </c>
      <c r="B25" s="90">
        <f>(B24/B12)*100</f>
        <v>3.6857852648162019</v>
      </c>
      <c r="C25" s="90">
        <f>(C24/C12)*100</f>
        <v>7.0968260126520173</v>
      </c>
      <c r="D25" s="10">
        <f t="shared" ref="D25:D31" si="6">(C25-B25)</f>
        <v>3.4110407478358153</v>
      </c>
      <c r="E25" s="15" t="s">
        <v>31</v>
      </c>
      <c r="F25" s="15" t="s">
        <v>31</v>
      </c>
      <c r="I25" s="55"/>
      <c r="J25" s="55"/>
      <c r="K25" s="55"/>
    </row>
    <row r="26" spans="1:11" x14ac:dyDescent="0.25">
      <c r="A26" s="33" t="s">
        <v>40</v>
      </c>
      <c r="B26" s="91">
        <v>168.891997</v>
      </c>
      <c r="C26" s="91">
        <v>-1131.2413590000001</v>
      </c>
      <c r="D26" s="9">
        <f t="shared" si="6"/>
        <v>-1300.133356</v>
      </c>
      <c r="E26" s="16">
        <f t="shared" ref="E26:E30" si="7">(C26-B26)/B26*100</f>
        <v>-769.80163601239201</v>
      </c>
      <c r="F26" s="14" t="s">
        <v>31</v>
      </c>
      <c r="I26" s="55"/>
      <c r="J26" s="55"/>
      <c r="K26" s="55"/>
    </row>
    <row r="27" spans="1:11" ht="13" x14ac:dyDescent="0.3">
      <c r="A27" s="34" t="s">
        <v>24</v>
      </c>
      <c r="B27" s="90">
        <f>SUM(B24,B26)</f>
        <v>2342.840902999998</v>
      </c>
      <c r="C27" s="90">
        <f>SUM(C24,C26)</f>
        <v>3317.3503130000022</v>
      </c>
      <c r="D27" s="9">
        <f t="shared" si="6"/>
        <v>974.50941000000421</v>
      </c>
      <c r="E27" s="16">
        <f t="shared" si="7"/>
        <v>41.595202164694541</v>
      </c>
      <c r="F27" s="15" t="s">
        <v>31</v>
      </c>
      <c r="I27" s="55"/>
      <c r="J27" s="55"/>
      <c r="K27" s="55"/>
    </row>
    <row r="28" spans="1:11" x14ac:dyDescent="0.25">
      <c r="A28" s="33" t="s">
        <v>33</v>
      </c>
      <c r="B28" s="91">
        <v>-388.90336100000002</v>
      </c>
      <c r="C28" s="91">
        <v>-875.23758799999996</v>
      </c>
      <c r="D28" s="9">
        <f t="shared" si="6"/>
        <v>-486.33422699999994</v>
      </c>
      <c r="E28" s="16">
        <f t="shared" si="7"/>
        <v>125.05271894526</v>
      </c>
      <c r="F28" s="14" t="s">
        <v>31</v>
      </c>
      <c r="I28" s="55"/>
      <c r="J28" s="55"/>
      <c r="K28" s="55"/>
    </row>
    <row r="29" spans="1:11" x14ac:dyDescent="0.25">
      <c r="A29" s="33" t="s">
        <v>34</v>
      </c>
      <c r="B29" s="91">
        <v>0</v>
      </c>
      <c r="C29" s="91">
        <v>0</v>
      </c>
      <c r="D29" s="9">
        <f t="shared" si="6"/>
        <v>0</v>
      </c>
      <c r="E29" s="16">
        <v>0</v>
      </c>
      <c r="F29" s="14" t="s">
        <v>31</v>
      </c>
      <c r="I29" s="55"/>
      <c r="J29" s="55"/>
      <c r="K29" s="55"/>
    </row>
    <row r="30" spans="1:11" ht="13" x14ac:dyDescent="0.3">
      <c r="A30" s="35" t="s">
        <v>0</v>
      </c>
      <c r="B30" s="90">
        <f>SUM(B27:B29)</f>
        <v>1953.9375419999978</v>
      </c>
      <c r="C30" s="90">
        <f>SUM(C27:C29)</f>
        <v>2442.1127250000022</v>
      </c>
      <c r="D30" s="9">
        <f t="shared" si="6"/>
        <v>488.17518300000438</v>
      </c>
      <c r="E30" s="16">
        <f t="shared" si="7"/>
        <v>24.984175415367751</v>
      </c>
      <c r="F30" s="15" t="s">
        <v>31</v>
      </c>
      <c r="I30" s="55"/>
      <c r="J30" s="55"/>
      <c r="K30" s="55"/>
    </row>
    <row r="31" spans="1:11" ht="13" x14ac:dyDescent="0.3">
      <c r="A31" s="36" t="s">
        <v>41</v>
      </c>
      <c r="B31" s="92">
        <f>(B30/B12)*100</f>
        <v>3.3127706823275211</v>
      </c>
      <c r="C31" s="92">
        <v>3.3519538751126148</v>
      </c>
      <c r="D31" s="10">
        <f t="shared" si="6"/>
        <v>3.9183192785093635E-2</v>
      </c>
      <c r="E31" s="15" t="s">
        <v>31</v>
      </c>
      <c r="F31" s="15" t="s">
        <v>31</v>
      </c>
      <c r="I31" s="55"/>
      <c r="J31" s="55"/>
      <c r="K31" s="55"/>
    </row>
    <row r="32" spans="1:11" ht="25.5" customHeight="1" x14ac:dyDescent="0.25">
      <c r="A32" s="81" t="s">
        <v>4</v>
      </c>
      <c r="B32" s="81"/>
      <c r="C32" s="81"/>
      <c r="D32" s="81"/>
      <c r="E32" s="81"/>
      <c r="F32" s="81"/>
      <c r="I32" s="55"/>
      <c r="J32" s="55"/>
      <c r="K32" s="55"/>
    </row>
    <row r="33" spans="1:11" ht="63.75" customHeight="1" x14ac:dyDescent="0.25">
      <c r="A33" s="77" t="s">
        <v>28</v>
      </c>
      <c r="B33" s="77"/>
      <c r="C33" s="77"/>
      <c r="D33" s="77"/>
      <c r="E33" s="77"/>
      <c r="F33" s="77"/>
      <c r="I33" s="55"/>
      <c r="J33" s="55"/>
      <c r="K33" s="55"/>
    </row>
    <row r="34" spans="1:11" ht="51" customHeight="1" x14ac:dyDescent="0.25">
      <c r="A34" s="77" t="s">
        <v>30</v>
      </c>
      <c r="B34" s="77"/>
      <c r="C34" s="77"/>
      <c r="D34" s="77"/>
      <c r="E34" s="77"/>
      <c r="F34" s="77"/>
      <c r="I34" s="55"/>
      <c r="J34" s="55"/>
      <c r="K34" s="55"/>
    </row>
    <row r="35" spans="1:11" ht="89.25" customHeight="1" x14ac:dyDescent="0.25">
      <c r="A35" s="64" t="s">
        <v>48</v>
      </c>
      <c r="B35" s="64"/>
      <c r="C35" s="64"/>
      <c r="D35" s="64"/>
      <c r="E35" s="64"/>
      <c r="F35" s="64"/>
      <c r="I35" s="55"/>
      <c r="J35" s="55"/>
      <c r="K35" s="55"/>
    </row>
    <row r="36" spans="1:11" ht="51" customHeight="1" x14ac:dyDescent="0.25">
      <c r="A36" s="64" t="s">
        <v>42</v>
      </c>
      <c r="B36" s="64"/>
      <c r="C36" s="64"/>
      <c r="D36" s="64"/>
      <c r="E36" s="64"/>
      <c r="F36" s="64"/>
      <c r="I36" s="55"/>
      <c r="J36" s="55"/>
      <c r="K36" s="55"/>
    </row>
    <row r="37" spans="1:11" ht="25.5" customHeight="1" x14ac:dyDescent="0.25">
      <c r="A37" s="64" t="s">
        <v>43</v>
      </c>
      <c r="B37" s="64"/>
      <c r="C37" s="64"/>
      <c r="D37" s="64"/>
      <c r="E37" s="64"/>
      <c r="F37" s="64"/>
      <c r="I37" s="55"/>
      <c r="J37" s="55"/>
      <c r="K37" s="55"/>
    </row>
    <row r="38" spans="1:11" ht="51" customHeight="1" x14ac:dyDescent="0.25">
      <c r="A38" s="64" t="s">
        <v>44</v>
      </c>
      <c r="B38" s="65"/>
      <c r="C38" s="65"/>
      <c r="D38" s="65"/>
      <c r="E38" s="65"/>
      <c r="F38" s="65"/>
      <c r="I38" s="55"/>
      <c r="J38" s="55"/>
      <c r="K38" s="55"/>
    </row>
    <row r="39" spans="1:11" ht="38.25" customHeight="1" x14ac:dyDescent="0.25">
      <c r="A39" s="64" t="s">
        <v>45</v>
      </c>
      <c r="B39" s="64"/>
      <c r="C39" s="64"/>
      <c r="D39" s="64"/>
      <c r="E39" s="64"/>
      <c r="F39" s="64"/>
    </row>
    <row r="40" spans="1:11" x14ac:dyDescent="0.25">
      <c r="A40" s="22"/>
      <c r="B40" s="95"/>
      <c r="C40" s="95"/>
      <c r="D40" s="22"/>
      <c r="E40" s="22"/>
      <c r="F40" s="22"/>
    </row>
    <row r="41" spans="1:11" x14ac:dyDescent="0.25">
      <c r="A41" s="22"/>
      <c r="B41" s="95"/>
      <c r="C41" s="95"/>
      <c r="D41" s="22"/>
      <c r="E41" s="22"/>
      <c r="F41" s="22"/>
    </row>
    <row r="42" spans="1:11" x14ac:dyDescent="0.25">
      <c r="A42" s="22"/>
      <c r="B42" s="95"/>
      <c r="C42" s="95"/>
      <c r="D42" s="22"/>
      <c r="E42" s="22"/>
      <c r="F42" s="22"/>
    </row>
    <row r="43" spans="1:11" x14ac:dyDescent="0.25">
      <c r="A43" s="22"/>
      <c r="B43" s="95"/>
      <c r="C43" s="95"/>
      <c r="D43" s="22"/>
      <c r="E43" s="22"/>
      <c r="F43" s="22"/>
    </row>
    <row r="44" spans="1:11" x14ac:dyDescent="0.25">
      <c r="A44" s="22"/>
      <c r="B44" s="95"/>
      <c r="C44" s="95"/>
      <c r="D44" s="22"/>
      <c r="E44" s="22"/>
      <c r="F44" s="22"/>
    </row>
    <row r="45" spans="1:11" x14ac:dyDescent="0.25">
      <c r="A45" s="22"/>
      <c r="B45" s="95"/>
      <c r="C45" s="95"/>
      <c r="D45" s="22"/>
      <c r="E45" s="22"/>
      <c r="F45" s="22"/>
    </row>
    <row r="46" spans="1:11" x14ac:dyDescent="0.25">
      <c r="A46" s="22"/>
      <c r="B46" s="95"/>
      <c r="C46" s="95"/>
      <c r="D46" s="22"/>
      <c r="E46" s="22"/>
      <c r="F46" s="22"/>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6"/>
  <sheetViews>
    <sheetView zoomScale="96" zoomScaleNormal="96" workbookViewId="0">
      <selection activeCell="E6" sqref="E6"/>
    </sheetView>
  </sheetViews>
  <sheetFormatPr defaultColWidth="9.36328125" defaultRowHeight="12.5" x14ac:dyDescent="0.25"/>
  <cols>
    <col min="1" max="1" width="39.36328125" style="21" customWidth="1"/>
    <col min="2" max="2" width="9.36328125" style="107"/>
    <col min="3" max="3" width="10.6328125" style="107" customWidth="1"/>
    <col min="4" max="4" width="9.36328125" style="21"/>
    <col min="5" max="5" width="9.6328125" style="21" customWidth="1"/>
    <col min="6" max="6" width="15.36328125" style="21" customWidth="1"/>
    <col min="7" max="16384" width="9.36328125" style="21"/>
  </cols>
  <sheetData>
    <row r="1" spans="1:11" ht="25.5" customHeight="1" x14ac:dyDescent="0.3">
      <c r="A1" s="78" t="s">
        <v>53</v>
      </c>
      <c r="B1" s="78"/>
      <c r="C1" s="78"/>
      <c r="D1" s="78"/>
      <c r="E1" s="78"/>
      <c r="F1" s="78"/>
    </row>
    <row r="2" spans="1:11" ht="13" x14ac:dyDescent="0.3">
      <c r="A2" s="79" t="s">
        <v>74</v>
      </c>
      <c r="B2" s="79"/>
      <c r="C2" s="79"/>
      <c r="D2" s="79"/>
      <c r="E2" s="79"/>
      <c r="F2" s="79"/>
    </row>
    <row r="3" spans="1:11" x14ac:dyDescent="0.25">
      <c r="A3" s="80" t="s">
        <v>29</v>
      </c>
      <c r="B3" s="80"/>
      <c r="C3" s="80"/>
      <c r="D3" s="80"/>
      <c r="E3" s="80"/>
      <c r="F3" s="80"/>
    </row>
    <row r="4" spans="1:11" ht="63.75" customHeight="1" x14ac:dyDescent="0.3">
      <c r="A4" s="3"/>
      <c r="B4" s="104" t="s">
        <v>67</v>
      </c>
      <c r="C4" s="104" t="s">
        <v>78</v>
      </c>
      <c r="D4" s="56" t="s">
        <v>11</v>
      </c>
      <c r="E4" s="57" t="s">
        <v>76</v>
      </c>
      <c r="F4" s="57" t="s">
        <v>79</v>
      </c>
    </row>
    <row r="5" spans="1:11" ht="25.5" customHeight="1" x14ac:dyDescent="0.3">
      <c r="A5" s="4" t="s">
        <v>2</v>
      </c>
      <c r="B5" s="94"/>
      <c r="C5" s="94"/>
      <c r="D5" s="5"/>
      <c r="E5" s="5"/>
      <c r="F5" s="5"/>
    </row>
    <row r="6" spans="1:11" x14ac:dyDescent="0.25">
      <c r="A6" s="2" t="s">
        <v>32</v>
      </c>
      <c r="B6" s="105">
        <v>32779.365978000002</v>
      </c>
      <c r="C6" s="105">
        <v>34032.268254000002</v>
      </c>
      <c r="D6" s="9">
        <f t="shared" ref="D6:D12" si="0">(C6-B6)</f>
        <v>1252.9022760000007</v>
      </c>
      <c r="E6" s="16">
        <f t="shared" ref="E6:E12" si="1">(C6-B6)/B6*100</f>
        <v>3.822228522787448</v>
      </c>
      <c r="F6" s="16">
        <f>(C6/C12)*100</f>
        <v>71.572889695848204</v>
      </c>
      <c r="I6" s="55"/>
      <c r="J6" s="55"/>
      <c r="K6" s="55"/>
    </row>
    <row r="7" spans="1:11" x14ac:dyDescent="0.25">
      <c r="A7" s="2" t="s">
        <v>12</v>
      </c>
      <c r="B7" s="105">
        <v>290.29470700000002</v>
      </c>
      <c r="C7" s="105">
        <v>329.835621</v>
      </c>
      <c r="D7" s="9">
        <f t="shared" si="0"/>
        <v>39.540913999999987</v>
      </c>
      <c r="E7" s="16">
        <f t="shared" si="1"/>
        <v>13.620955892936754</v>
      </c>
      <c r="F7" s="16">
        <f>(C7/C12)*100</f>
        <v>0.69367367298005178</v>
      </c>
      <c r="I7" s="55"/>
      <c r="J7" s="55"/>
      <c r="K7" s="55"/>
    </row>
    <row r="8" spans="1:11" x14ac:dyDescent="0.25">
      <c r="A8" s="2" t="s">
        <v>13</v>
      </c>
      <c r="B8" s="105">
        <v>1388.3422029999999</v>
      </c>
      <c r="C8" s="105">
        <v>1401.044832</v>
      </c>
      <c r="D8" s="9">
        <f t="shared" si="0"/>
        <v>12.702629000000115</v>
      </c>
      <c r="E8" s="16">
        <f t="shared" si="1"/>
        <v>0.91494942475649266</v>
      </c>
      <c r="F8" s="16">
        <f>(C8/C12)*100</f>
        <v>2.9465220029196288</v>
      </c>
      <c r="I8" s="55"/>
      <c r="J8" s="55"/>
      <c r="K8" s="55"/>
    </row>
    <row r="9" spans="1:11" x14ac:dyDescent="0.25">
      <c r="A9" s="2" t="s">
        <v>14</v>
      </c>
      <c r="B9" s="105">
        <v>221.77614500000001</v>
      </c>
      <c r="C9" s="105">
        <v>200.283367</v>
      </c>
      <c r="D9" s="9">
        <f t="shared" si="0"/>
        <v>-21.492778000000015</v>
      </c>
      <c r="E9" s="16">
        <f t="shared" si="1"/>
        <v>-9.6912037135463844</v>
      </c>
      <c r="F9" s="16">
        <f>(C9/C12)*100</f>
        <v>0.42121375005673412</v>
      </c>
      <c r="I9" s="55"/>
      <c r="J9" s="55"/>
      <c r="K9" s="55"/>
    </row>
    <row r="10" spans="1:11" x14ac:dyDescent="0.25">
      <c r="A10" s="2" t="s">
        <v>26</v>
      </c>
      <c r="B10" s="105">
        <v>7036.5481250000003</v>
      </c>
      <c r="C10" s="105">
        <v>8413.4311789999992</v>
      </c>
      <c r="D10" s="9">
        <f t="shared" si="0"/>
        <v>1376.883053999999</v>
      </c>
      <c r="E10" s="16">
        <f t="shared" si="1"/>
        <v>19.567592369731699</v>
      </c>
      <c r="F10" s="16">
        <f>(C10/C12)*100</f>
        <v>17.694194734357744</v>
      </c>
      <c r="I10" s="55"/>
      <c r="J10" s="55"/>
      <c r="K10" s="55"/>
    </row>
    <row r="11" spans="1:11" x14ac:dyDescent="0.25">
      <c r="A11" s="2" t="s">
        <v>27</v>
      </c>
      <c r="B11" s="105">
        <v>3050.0669149999958</v>
      </c>
      <c r="C11" s="105">
        <v>3172.2414410000056</v>
      </c>
      <c r="D11" s="9">
        <f t="shared" si="0"/>
        <v>122.17452600000979</v>
      </c>
      <c r="E11" s="16">
        <f t="shared" si="1"/>
        <v>4.0056342829452305</v>
      </c>
      <c r="F11" s="16">
        <f>(C11/C12)*100</f>
        <v>6.6715061438376484</v>
      </c>
      <c r="I11" s="55"/>
      <c r="J11" s="55"/>
      <c r="K11" s="55"/>
    </row>
    <row r="12" spans="1:11" ht="13" x14ac:dyDescent="0.3">
      <c r="A12" s="6" t="s">
        <v>37</v>
      </c>
      <c r="B12" s="106">
        <v>44766.394073000003</v>
      </c>
      <c r="C12" s="106">
        <v>47549.104694000001</v>
      </c>
      <c r="D12" s="10">
        <f t="shared" si="0"/>
        <v>2782.7106209999984</v>
      </c>
      <c r="E12" s="17">
        <f t="shared" si="1"/>
        <v>6.2160705114248573</v>
      </c>
      <c r="F12" s="18">
        <f>SUM(F6:F11)</f>
        <v>100.00000000000001</v>
      </c>
      <c r="I12" s="55"/>
      <c r="J12" s="55"/>
      <c r="K12" s="55"/>
    </row>
    <row r="13" spans="1:11" ht="25.5" customHeight="1" x14ac:dyDescent="0.3">
      <c r="A13" s="6" t="s">
        <v>15</v>
      </c>
      <c r="B13" s="89"/>
      <c r="C13" s="89"/>
      <c r="D13" s="11"/>
      <c r="E13" s="13"/>
      <c r="F13" s="12"/>
      <c r="I13" s="55"/>
      <c r="J13" s="55"/>
      <c r="K13" s="55"/>
    </row>
    <row r="14" spans="1:11" x14ac:dyDescent="0.25">
      <c r="A14" s="2" t="s">
        <v>16</v>
      </c>
      <c r="B14" s="105">
        <v>8671.14041</v>
      </c>
      <c r="C14" s="105">
        <v>6701.5092400000003</v>
      </c>
      <c r="D14" s="9">
        <f t="shared" ref="D14:D22" si="2">(C14-B14)</f>
        <v>-1969.6311699999997</v>
      </c>
      <c r="E14" s="16">
        <f t="shared" ref="E14:E22" si="3">(C14-B14)/B14*100</f>
        <v>-22.714788100173315</v>
      </c>
      <c r="F14" s="16">
        <f>(C14/C22)*100</f>
        <v>15.179484182299596</v>
      </c>
      <c r="I14" s="55"/>
      <c r="J14" s="55"/>
      <c r="K14" s="55"/>
    </row>
    <row r="15" spans="1:11" x14ac:dyDescent="0.25">
      <c r="A15" s="2" t="s">
        <v>17</v>
      </c>
      <c r="B15" s="105">
        <v>15201.93741</v>
      </c>
      <c r="C15" s="105">
        <v>16569.566384000002</v>
      </c>
      <c r="D15" s="9">
        <f t="shared" si="2"/>
        <v>1367.6289740000011</v>
      </c>
      <c r="E15" s="16">
        <f t="shared" si="3"/>
        <v>8.9964123461024119</v>
      </c>
      <c r="F15" s="16">
        <f>(C15/C22)*100</f>
        <v>37.531466692940221</v>
      </c>
      <c r="I15" s="55"/>
      <c r="J15" s="55"/>
      <c r="K15" s="55"/>
    </row>
    <row r="16" spans="1:11" x14ac:dyDescent="0.25">
      <c r="A16" s="2" t="s">
        <v>18</v>
      </c>
      <c r="B16" s="105">
        <v>2410.3105580000001</v>
      </c>
      <c r="C16" s="105">
        <v>2707.0233469999998</v>
      </c>
      <c r="D16" s="9">
        <f t="shared" si="2"/>
        <v>296.7127889999997</v>
      </c>
      <c r="E16" s="16">
        <f t="shared" si="3"/>
        <v>12.310147670190792</v>
      </c>
      <c r="F16" s="16">
        <f>(C16/C22)*100</f>
        <v>6.1316364128302245</v>
      </c>
      <c r="I16" s="55"/>
      <c r="J16" s="55"/>
      <c r="K16" s="55"/>
    </row>
    <row r="17" spans="1:11" x14ac:dyDescent="0.25">
      <c r="A17" s="2" t="s">
        <v>19</v>
      </c>
      <c r="B17" s="105">
        <v>2047.232501</v>
      </c>
      <c r="C17" s="105">
        <v>2127.8523060000002</v>
      </c>
      <c r="D17" s="9">
        <f t="shared" si="2"/>
        <v>80.61980500000027</v>
      </c>
      <c r="E17" s="16">
        <f t="shared" si="3"/>
        <v>3.9379896988065779</v>
      </c>
      <c r="F17" s="16">
        <f>(C17/C22)*100</f>
        <v>4.8197651102838321</v>
      </c>
      <c r="I17" s="55"/>
      <c r="J17" s="55"/>
      <c r="K17" s="55"/>
    </row>
    <row r="18" spans="1:11" x14ac:dyDescent="0.25">
      <c r="A18" s="2" t="s">
        <v>20</v>
      </c>
      <c r="B18" s="105">
        <v>888.61571400000003</v>
      </c>
      <c r="C18" s="105">
        <v>984.52839700000004</v>
      </c>
      <c r="D18" s="9">
        <f t="shared" si="2"/>
        <v>95.912683000000015</v>
      </c>
      <c r="E18" s="16">
        <f t="shared" si="3"/>
        <v>10.79349391293794</v>
      </c>
      <c r="F18" s="16">
        <f>(C18/C22)*100</f>
        <v>2.2300399348977509</v>
      </c>
      <c r="I18" s="55"/>
      <c r="J18" s="55"/>
      <c r="K18" s="55"/>
    </row>
    <row r="19" spans="1:11" x14ac:dyDescent="0.25">
      <c r="A19" s="2" t="s">
        <v>21</v>
      </c>
      <c r="B19" s="105">
        <v>828.42816500000004</v>
      </c>
      <c r="C19" s="105">
        <v>941.22697800000003</v>
      </c>
      <c r="D19" s="9">
        <f t="shared" si="2"/>
        <v>112.798813</v>
      </c>
      <c r="E19" s="16">
        <f t="shared" si="3"/>
        <v>13.616004110627985</v>
      </c>
      <c r="F19" s="16">
        <f>(C19/C22)*100</f>
        <v>2.1319585652775506</v>
      </c>
      <c r="I19" s="55"/>
      <c r="J19" s="55"/>
      <c r="K19" s="55"/>
    </row>
    <row r="20" spans="1:11" x14ac:dyDescent="0.25">
      <c r="A20" s="2" t="s">
        <v>26</v>
      </c>
      <c r="B20" s="105">
        <v>4749.3988289999998</v>
      </c>
      <c r="C20" s="105">
        <v>5466.0542949999999</v>
      </c>
      <c r="D20" s="9">
        <f t="shared" si="2"/>
        <v>716.65546600000016</v>
      </c>
      <c r="E20" s="16">
        <f t="shared" si="3"/>
        <v>15.089393243289576</v>
      </c>
      <c r="F20" s="16">
        <f>(C20/C22)*100</f>
        <v>12.381074432502501</v>
      </c>
      <c r="I20" s="55"/>
      <c r="J20" s="55"/>
      <c r="K20" s="55"/>
    </row>
    <row r="21" spans="1:11" x14ac:dyDescent="0.25">
      <c r="A21" s="2" t="s">
        <v>38</v>
      </c>
      <c r="B21" s="105">
        <v>8094.1660059999995</v>
      </c>
      <c r="C21" s="105">
        <v>8650.7039119999972</v>
      </c>
      <c r="D21" s="9">
        <f t="shared" si="2"/>
        <v>556.53790599999775</v>
      </c>
      <c r="E21" s="16">
        <f t="shared" si="3"/>
        <v>6.8757906075493187</v>
      </c>
      <c r="F21" s="16">
        <f>(C21/C22)*100</f>
        <v>19.594574668968328</v>
      </c>
      <c r="I21" s="55"/>
      <c r="J21" s="55"/>
      <c r="K21" s="55"/>
    </row>
    <row r="22" spans="1:11" ht="13" x14ac:dyDescent="0.3">
      <c r="A22" s="6" t="s">
        <v>22</v>
      </c>
      <c r="B22" s="106">
        <v>42891.229592999996</v>
      </c>
      <c r="C22" s="106">
        <v>44148.464859</v>
      </c>
      <c r="D22" s="10">
        <f t="shared" si="2"/>
        <v>1257.2352660000033</v>
      </c>
      <c r="E22" s="17">
        <f t="shared" si="3"/>
        <v>2.9312175890737082</v>
      </c>
      <c r="F22" s="18">
        <f>SUM(F14:F21)</f>
        <v>100</v>
      </c>
      <c r="I22" s="55"/>
      <c r="J22" s="55"/>
      <c r="K22" s="55"/>
    </row>
    <row r="23" spans="1:11" ht="25.5" customHeight="1" x14ac:dyDescent="0.3">
      <c r="A23" s="6" t="s">
        <v>25</v>
      </c>
      <c r="B23" s="89"/>
      <c r="C23" s="89"/>
      <c r="D23" s="11"/>
      <c r="E23" s="13"/>
      <c r="F23" s="12"/>
      <c r="I23" s="55"/>
      <c r="J23" s="55"/>
      <c r="K23" s="55"/>
    </row>
    <row r="24" spans="1:11" ht="13" x14ac:dyDescent="0.3">
      <c r="A24" s="1" t="s">
        <v>23</v>
      </c>
      <c r="B24" s="90">
        <f>(B12-B22)</f>
        <v>1875.1644800000067</v>
      </c>
      <c r="C24" s="90">
        <f>(C12-C22)</f>
        <v>3400.6398350000018</v>
      </c>
      <c r="D24" s="9">
        <f t="shared" ref="D24" si="4">(C24-B24)</f>
        <v>1525.475354999995</v>
      </c>
      <c r="E24" s="16">
        <f t="shared" ref="E24" si="5">(C24-B24)/B24*100</f>
        <v>81.35154922516395</v>
      </c>
      <c r="F24" s="15" t="s">
        <v>31</v>
      </c>
      <c r="I24" s="55"/>
      <c r="J24" s="55"/>
      <c r="K24" s="55"/>
    </row>
    <row r="25" spans="1:11" ht="13" x14ac:dyDescent="0.3">
      <c r="A25" s="1" t="s">
        <v>39</v>
      </c>
      <c r="B25" s="90">
        <f>(B24/B12)*100</f>
        <v>4.1887771370242586</v>
      </c>
      <c r="C25" s="90">
        <f>(C24/C12)*100</f>
        <v>7.1518482984793446</v>
      </c>
      <c r="D25" s="10">
        <f t="shared" ref="D25:D31" si="6">(C25-B25)</f>
        <v>2.963071161455086</v>
      </c>
      <c r="E25" s="15" t="s">
        <v>31</v>
      </c>
      <c r="F25" s="15" t="s">
        <v>31</v>
      </c>
      <c r="I25" s="55"/>
      <c r="J25" s="55"/>
      <c r="K25" s="55"/>
    </row>
    <row r="26" spans="1:11" x14ac:dyDescent="0.25">
      <c r="A26" s="19" t="s">
        <v>40</v>
      </c>
      <c r="B26" s="91">
        <v>18.918690000000002</v>
      </c>
      <c r="C26" s="91">
        <v>-878.76906799999995</v>
      </c>
      <c r="D26" s="9">
        <f t="shared" si="6"/>
        <v>-897.68775799999992</v>
      </c>
      <c r="E26" s="16">
        <f t="shared" ref="E26:E30" si="7">(C26-B26)/B26*100</f>
        <v>-4744.9784208103192</v>
      </c>
      <c r="F26" s="14" t="s">
        <v>31</v>
      </c>
      <c r="I26" s="55"/>
      <c r="J26" s="55"/>
      <c r="K26" s="55"/>
    </row>
    <row r="27" spans="1:11" ht="13" x14ac:dyDescent="0.3">
      <c r="A27" s="20" t="s">
        <v>24</v>
      </c>
      <c r="B27" s="90">
        <f>SUM(B24,B26)</f>
        <v>1894.0831700000067</v>
      </c>
      <c r="C27" s="90">
        <f>SUM(C24,C26)</f>
        <v>2521.8707670000017</v>
      </c>
      <c r="D27" s="9">
        <f t="shared" si="6"/>
        <v>627.787596999995</v>
      </c>
      <c r="E27" s="16">
        <f t="shared" si="7"/>
        <v>33.144668985153004</v>
      </c>
      <c r="F27" s="15" t="s">
        <v>31</v>
      </c>
      <c r="I27" s="55"/>
      <c r="J27" s="55"/>
      <c r="K27" s="55"/>
    </row>
    <row r="28" spans="1:11" x14ac:dyDescent="0.25">
      <c r="A28" s="19" t="s">
        <v>33</v>
      </c>
      <c r="B28" s="91">
        <v>-446.85117600000001</v>
      </c>
      <c r="C28" s="91">
        <v>-651.73403800000006</v>
      </c>
      <c r="D28" s="9">
        <f t="shared" si="6"/>
        <v>-204.88286200000005</v>
      </c>
      <c r="E28" s="16">
        <f t="shared" si="7"/>
        <v>45.850357569608377</v>
      </c>
      <c r="F28" s="14" t="s">
        <v>31</v>
      </c>
      <c r="I28" s="55"/>
      <c r="J28" s="55"/>
      <c r="K28" s="55"/>
    </row>
    <row r="29" spans="1:11" x14ac:dyDescent="0.25">
      <c r="A29" s="19" t="s">
        <v>34</v>
      </c>
      <c r="B29" s="91">
        <v>0</v>
      </c>
      <c r="C29" s="91">
        <v>0</v>
      </c>
      <c r="D29" s="9">
        <f t="shared" si="6"/>
        <v>0</v>
      </c>
      <c r="E29" s="16">
        <v>0</v>
      </c>
      <c r="F29" s="14" t="s">
        <v>31</v>
      </c>
      <c r="I29" s="55"/>
      <c r="J29" s="55"/>
      <c r="K29" s="55"/>
    </row>
    <row r="30" spans="1:11" ht="13" x14ac:dyDescent="0.3">
      <c r="A30" s="1" t="s">
        <v>0</v>
      </c>
      <c r="B30" s="90">
        <f>SUM(B27:B29)</f>
        <v>1447.2319940000066</v>
      </c>
      <c r="C30" s="90">
        <f>SUM(C27:C29)</f>
        <v>1870.1367290000017</v>
      </c>
      <c r="D30" s="9">
        <f t="shared" si="6"/>
        <v>422.90473499999507</v>
      </c>
      <c r="E30" s="16">
        <f t="shared" si="7"/>
        <v>29.221626992306053</v>
      </c>
      <c r="F30" s="15" t="s">
        <v>31</v>
      </c>
      <c r="I30" s="55"/>
      <c r="J30" s="55"/>
      <c r="K30" s="55"/>
    </row>
    <row r="31" spans="1:11" ht="13" x14ac:dyDescent="0.3">
      <c r="A31" s="6" t="s">
        <v>41</v>
      </c>
      <c r="B31" s="92">
        <f>(B30/B12)*100</f>
        <v>3.2328536259588461</v>
      </c>
      <c r="C31" s="92">
        <f>(C30/C12)*100</f>
        <v>3.933064020942513</v>
      </c>
      <c r="D31" s="10">
        <f t="shared" si="6"/>
        <v>0.70021039498366688</v>
      </c>
      <c r="E31" s="15" t="s">
        <v>31</v>
      </c>
      <c r="F31" s="15" t="s">
        <v>31</v>
      </c>
      <c r="I31" s="55"/>
      <c r="J31" s="55"/>
      <c r="K31" s="55"/>
    </row>
    <row r="32" spans="1:11" ht="25.5" customHeight="1" x14ac:dyDescent="0.25">
      <c r="A32" s="81" t="s">
        <v>4</v>
      </c>
      <c r="B32" s="81"/>
      <c r="C32" s="81"/>
      <c r="D32" s="81"/>
      <c r="E32" s="81"/>
      <c r="F32" s="81"/>
      <c r="I32" s="55"/>
      <c r="J32" s="55"/>
      <c r="K32" s="55"/>
    </row>
    <row r="33" spans="1:11" ht="63.75" customHeight="1" x14ac:dyDescent="0.25">
      <c r="A33" s="77" t="s">
        <v>28</v>
      </c>
      <c r="B33" s="77"/>
      <c r="C33" s="77"/>
      <c r="D33" s="77"/>
      <c r="E33" s="77"/>
      <c r="F33" s="77"/>
      <c r="I33" s="55"/>
      <c r="J33" s="55"/>
      <c r="K33" s="55"/>
    </row>
    <row r="34" spans="1:11" ht="51" customHeight="1" x14ac:dyDescent="0.25">
      <c r="A34" s="77" t="s">
        <v>30</v>
      </c>
      <c r="B34" s="77"/>
      <c r="C34" s="77"/>
      <c r="D34" s="77"/>
      <c r="E34" s="77"/>
      <c r="F34" s="77"/>
      <c r="I34" s="55"/>
      <c r="J34" s="55"/>
      <c r="K34" s="55"/>
    </row>
    <row r="35" spans="1:11" ht="89.25" customHeight="1" x14ac:dyDescent="0.25">
      <c r="A35" s="64" t="s">
        <v>48</v>
      </c>
      <c r="B35" s="64"/>
      <c r="C35" s="64"/>
      <c r="D35" s="64"/>
      <c r="E35" s="64"/>
      <c r="F35" s="64"/>
      <c r="I35" s="55"/>
      <c r="J35" s="55"/>
      <c r="K35" s="55"/>
    </row>
    <row r="36" spans="1:11" ht="51" customHeight="1" x14ac:dyDescent="0.25">
      <c r="A36" s="64" t="s">
        <v>42</v>
      </c>
      <c r="B36" s="64"/>
      <c r="C36" s="64"/>
      <c r="D36" s="64"/>
      <c r="E36" s="64"/>
      <c r="F36" s="64"/>
      <c r="I36" s="55"/>
      <c r="J36" s="55"/>
      <c r="K36" s="55"/>
    </row>
    <row r="37" spans="1:11" ht="25.5" customHeight="1" x14ac:dyDescent="0.25">
      <c r="A37" s="64" t="s">
        <v>43</v>
      </c>
      <c r="B37" s="64"/>
      <c r="C37" s="64"/>
      <c r="D37" s="64"/>
      <c r="E37" s="64"/>
      <c r="F37" s="64"/>
      <c r="I37" s="55"/>
      <c r="J37" s="55"/>
      <c r="K37" s="55"/>
    </row>
    <row r="38" spans="1:11" ht="51" customHeight="1" x14ac:dyDescent="0.25">
      <c r="A38" s="64" t="s">
        <v>44</v>
      </c>
      <c r="B38" s="65"/>
      <c r="C38" s="65"/>
      <c r="D38" s="65"/>
      <c r="E38" s="65"/>
      <c r="F38" s="65"/>
      <c r="I38" s="55"/>
      <c r="J38" s="55"/>
      <c r="K38" s="55"/>
    </row>
    <row r="39" spans="1:11" ht="38.25" customHeight="1" x14ac:dyDescent="0.25">
      <c r="A39" s="64" t="s">
        <v>45</v>
      </c>
      <c r="B39" s="64"/>
      <c r="C39" s="64"/>
      <c r="D39" s="64"/>
      <c r="E39" s="64"/>
      <c r="F39" s="64"/>
    </row>
    <row r="40" spans="1:11" x14ac:dyDescent="0.25">
      <c r="A40" s="22"/>
      <c r="B40" s="95"/>
      <c r="C40" s="95"/>
      <c r="D40" s="22"/>
      <c r="E40" s="22"/>
      <c r="F40" s="22"/>
    </row>
    <row r="41" spans="1:11" x14ac:dyDescent="0.25">
      <c r="A41" s="22"/>
      <c r="B41" s="95"/>
      <c r="C41" s="95"/>
      <c r="D41" s="22"/>
      <c r="E41" s="22"/>
      <c r="F41" s="22"/>
    </row>
    <row r="42" spans="1:11" x14ac:dyDescent="0.25">
      <c r="A42" s="22"/>
      <c r="B42" s="95"/>
      <c r="C42" s="95"/>
      <c r="D42" s="22"/>
      <c r="E42" s="22"/>
      <c r="F42" s="22"/>
    </row>
    <row r="43" spans="1:11" x14ac:dyDescent="0.25">
      <c r="A43" s="22"/>
      <c r="B43" s="95"/>
      <c r="C43" s="95"/>
      <c r="D43" s="22"/>
      <c r="E43" s="22"/>
      <c r="F43" s="22"/>
    </row>
    <row r="44" spans="1:11" x14ac:dyDescent="0.25">
      <c r="A44" s="22"/>
      <c r="B44" s="95"/>
      <c r="C44" s="95"/>
      <c r="D44" s="22"/>
      <c r="E44" s="22"/>
      <c r="F44" s="22"/>
    </row>
    <row r="45" spans="1:11" x14ac:dyDescent="0.25">
      <c r="A45" s="22"/>
      <c r="B45" s="95"/>
      <c r="C45" s="95"/>
      <c r="D45" s="22"/>
      <c r="E45" s="22"/>
      <c r="F45" s="22"/>
    </row>
    <row r="46" spans="1:11" x14ac:dyDescent="0.25">
      <c r="A46" s="22"/>
      <c r="B46" s="95"/>
      <c r="C46" s="95"/>
      <c r="D46" s="22"/>
      <c r="E46" s="22"/>
      <c r="F46" s="22"/>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6"/>
  <sheetViews>
    <sheetView zoomScale="94" zoomScaleNormal="94" workbookViewId="0">
      <selection activeCell="E6" sqref="E6"/>
    </sheetView>
  </sheetViews>
  <sheetFormatPr defaultColWidth="9.36328125" defaultRowHeight="12.5" x14ac:dyDescent="0.25"/>
  <cols>
    <col min="1" max="1" width="40.6328125" style="21" customWidth="1"/>
    <col min="2" max="2" width="9.36328125" style="107"/>
    <col min="3" max="3" width="10.6328125" style="107" customWidth="1"/>
    <col min="4" max="4" width="9.36328125" style="21"/>
    <col min="5" max="5" width="9.6328125" style="21" customWidth="1"/>
    <col min="6" max="6" width="11.36328125" style="21" customWidth="1"/>
    <col min="7" max="16384" width="9.36328125" style="21"/>
  </cols>
  <sheetData>
    <row r="1" spans="1:11" ht="24" customHeight="1" x14ac:dyDescent="0.3">
      <c r="A1" s="78" t="s">
        <v>64</v>
      </c>
      <c r="B1" s="78"/>
      <c r="C1" s="78"/>
      <c r="D1" s="78"/>
      <c r="E1" s="78"/>
      <c r="F1" s="78"/>
    </row>
    <row r="2" spans="1:11" ht="13" x14ac:dyDescent="0.3">
      <c r="A2" s="79" t="s">
        <v>80</v>
      </c>
      <c r="B2" s="79"/>
      <c r="C2" s="79"/>
      <c r="D2" s="79"/>
      <c r="E2" s="79"/>
      <c r="F2" s="79"/>
    </row>
    <row r="3" spans="1:11" x14ac:dyDescent="0.25">
      <c r="A3" s="80" t="s">
        <v>29</v>
      </c>
      <c r="B3" s="80"/>
      <c r="C3" s="80"/>
      <c r="D3" s="80"/>
      <c r="E3" s="80"/>
      <c r="F3" s="80"/>
    </row>
    <row r="4" spans="1:11" ht="65" x14ac:dyDescent="0.3">
      <c r="A4" s="3"/>
      <c r="B4" s="104" t="s">
        <v>67</v>
      </c>
      <c r="C4" s="104" t="s">
        <v>78</v>
      </c>
      <c r="D4" s="56" t="s">
        <v>11</v>
      </c>
      <c r="E4" s="57" t="s">
        <v>76</v>
      </c>
      <c r="F4" s="57" t="s">
        <v>79</v>
      </c>
      <c r="G4" s="37"/>
    </row>
    <row r="5" spans="1:11" ht="25.5" customHeight="1" x14ac:dyDescent="0.3">
      <c r="A5" s="4" t="s">
        <v>2</v>
      </c>
      <c r="B5" s="94"/>
      <c r="C5" s="94"/>
      <c r="D5" s="5"/>
      <c r="E5" s="5"/>
      <c r="F5" s="5"/>
      <c r="G5" s="37"/>
    </row>
    <row r="6" spans="1:11" x14ac:dyDescent="0.25">
      <c r="A6" s="2" t="s">
        <v>32</v>
      </c>
      <c r="B6" s="105">
        <v>11879.155445999997</v>
      </c>
      <c r="C6" s="105">
        <v>12488.862567999997</v>
      </c>
      <c r="D6" s="9">
        <f t="shared" ref="D6:D12" si="0">(C6-B6)</f>
        <v>609.7071219999998</v>
      </c>
      <c r="E6" s="16">
        <f t="shared" ref="E6:E12" si="1">(C6-B6)/B6*100</f>
        <v>5.1325797088151006</v>
      </c>
      <c r="F6" s="16">
        <f>(C6/C12)*100</f>
        <v>82.515681135727036</v>
      </c>
      <c r="G6" s="37"/>
      <c r="I6" s="55"/>
      <c r="J6" s="55"/>
      <c r="K6" s="55"/>
    </row>
    <row r="7" spans="1:11" x14ac:dyDescent="0.25">
      <c r="A7" s="2" t="s">
        <v>12</v>
      </c>
      <c r="B7" s="105">
        <v>629.11347000000001</v>
      </c>
      <c r="C7" s="105">
        <v>795.22791600000005</v>
      </c>
      <c r="D7" s="9">
        <f t="shared" si="0"/>
        <v>166.11444600000004</v>
      </c>
      <c r="E7" s="16">
        <f t="shared" si="1"/>
        <v>26.40452858210142</v>
      </c>
      <c r="F7" s="16">
        <f>(C7/C12)*100</f>
        <v>5.2541833004887577</v>
      </c>
      <c r="G7" s="38"/>
      <c r="I7" s="55"/>
      <c r="J7" s="55"/>
      <c r="K7" s="55"/>
    </row>
    <row r="8" spans="1:11" x14ac:dyDescent="0.25">
      <c r="A8" s="2" t="s">
        <v>13</v>
      </c>
      <c r="B8" s="105">
        <v>333.88336700000013</v>
      </c>
      <c r="C8" s="105">
        <v>336.95844199999988</v>
      </c>
      <c r="D8" s="9">
        <f t="shared" si="0"/>
        <v>3.0750749999997424</v>
      </c>
      <c r="E8" s="16">
        <f t="shared" si="1"/>
        <v>0.92100275243712315</v>
      </c>
      <c r="F8" s="16">
        <f>(C8/C12)*100</f>
        <v>2.2263320782555489</v>
      </c>
      <c r="G8" s="38"/>
      <c r="I8" s="55"/>
      <c r="J8" s="55"/>
      <c r="K8" s="55"/>
    </row>
    <row r="9" spans="1:11" x14ac:dyDescent="0.25">
      <c r="A9" s="2" t="s">
        <v>14</v>
      </c>
      <c r="B9" s="105">
        <v>36.370865000000009</v>
      </c>
      <c r="C9" s="105">
        <v>40.766794000000004</v>
      </c>
      <c r="D9" s="9">
        <f t="shared" si="0"/>
        <v>4.3959289999999953</v>
      </c>
      <c r="E9" s="16">
        <f t="shared" si="1"/>
        <v>12.086402124337692</v>
      </c>
      <c r="F9" s="16">
        <f>(C9/C12)*100</f>
        <v>0.26935197311315884</v>
      </c>
      <c r="G9" s="38"/>
      <c r="I9" s="55"/>
      <c r="J9" s="55"/>
      <c r="K9" s="55"/>
    </row>
    <row r="10" spans="1:11" x14ac:dyDescent="0.25">
      <c r="A10" s="2" t="s">
        <v>26</v>
      </c>
      <c r="B10" s="105">
        <v>419.5210219999999</v>
      </c>
      <c r="C10" s="105">
        <v>491.78909600000043</v>
      </c>
      <c r="D10" s="9">
        <f t="shared" si="0"/>
        <v>72.268074000000524</v>
      </c>
      <c r="E10" s="16">
        <f t="shared" si="1"/>
        <v>17.226329602143402</v>
      </c>
      <c r="F10" s="16">
        <f>(C10/C12)*100</f>
        <v>3.2493201050623894</v>
      </c>
      <c r="G10" s="38"/>
      <c r="I10" s="55"/>
      <c r="J10" s="55"/>
      <c r="K10" s="55"/>
    </row>
    <row r="11" spans="1:11" x14ac:dyDescent="0.25">
      <c r="A11" s="2" t="s">
        <v>27</v>
      </c>
      <c r="B11" s="105">
        <v>917.53574099999969</v>
      </c>
      <c r="C11" s="105">
        <v>981.53361599999334</v>
      </c>
      <c r="D11" s="9">
        <f t="shared" si="0"/>
        <v>63.997874999993655</v>
      </c>
      <c r="E11" s="16">
        <f t="shared" si="1"/>
        <v>6.9749735231288037</v>
      </c>
      <c r="F11" s="16">
        <f>(C11/C12)*100</f>
        <v>6.4851314073530464</v>
      </c>
      <c r="G11" s="38"/>
      <c r="I11" s="55"/>
      <c r="J11" s="55"/>
      <c r="K11" s="55"/>
    </row>
    <row r="12" spans="1:11" ht="13" x14ac:dyDescent="0.3">
      <c r="A12" s="6" t="s">
        <v>37</v>
      </c>
      <c r="B12" s="106">
        <v>14215.579910999993</v>
      </c>
      <c r="C12" s="106">
        <v>15135.138432</v>
      </c>
      <c r="D12" s="10">
        <f t="shared" si="0"/>
        <v>919.55852100000629</v>
      </c>
      <c r="E12" s="17">
        <f t="shared" si="1"/>
        <v>6.4686669608775738</v>
      </c>
      <c r="F12" s="18">
        <f>SUM(F6:F11)</f>
        <v>99.999999999999957</v>
      </c>
      <c r="G12" s="38"/>
      <c r="I12" s="55"/>
      <c r="J12" s="55"/>
      <c r="K12" s="55"/>
    </row>
    <row r="13" spans="1:11" ht="25.5" customHeight="1" x14ac:dyDescent="0.3">
      <c r="A13" s="6" t="s">
        <v>15</v>
      </c>
      <c r="B13" s="89"/>
      <c r="C13" s="89"/>
      <c r="D13" s="11"/>
      <c r="E13" s="13"/>
      <c r="F13" s="12"/>
      <c r="G13" s="38"/>
      <c r="I13" s="55"/>
      <c r="J13" s="55"/>
      <c r="K13" s="55"/>
    </row>
    <row r="14" spans="1:11" x14ac:dyDescent="0.25">
      <c r="A14" s="2" t="s">
        <v>16</v>
      </c>
      <c r="B14" s="105">
        <v>3855.3906069999994</v>
      </c>
      <c r="C14" s="105">
        <v>3032.5415779999994</v>
      </c>
      <c r="D14" s="9">
        <f t="shared" ref="D14:D22" si="2">(C14-B14)</f>
        <v>-822.84902899999997</v>
      </c>
      <c r="E14" s="16">
        <f t="shared" ref="E14:E22" si="3">(C14-B14)/B14*100</f>
        <v>-21.342818740752307</v>
      </c>
      <c r="F14" s="16">
        <f>(C14/C22)*100</f>
        <v>21.526949739391874</v>
      </c>
      <c r="G14" s="38"/>
      <c r="I14" s="55"/>
      <c r="J14" s="55"/>
      <c r="K14" s="55"/>
    </row>
    <row r="15" spans="1:11" x14ac:dyDescent="0.25">
      <c r="A15" s="2" t="s">
        <v>17</v>
      </c>
      <c r="B15" s="105">
        <v>4843.3306990000001</v>
      </c>
      <c r="C15" s="105">
        <v>5393.630882999998</v>
      </c>
      <c r="D15" s="9">
        <f t="shared" si="2"/>
        <v>550.3001839999979</v>
      </c>
      <c r="E15" s="16">
        <f t="shared" si="3"/>
        <v>11.362019614180342</v>
      </c>
      <c r="F15" s="16">
        <f>(C15/C22)*100</f>
        <v>38.287495140544053</v>
      </c>
      <c r="G15" s="38"/>
      <c r="I15" s="55"/>
      <c r="J15" s="55"/>
      <c r="K15" s="55"/>
    </row>
    <row r="16" spans="1:11" x14ac:dyDescent="0.25">
      <c r="A16" s="2" t="s">
        <v>18</v>
      </c>
      <c r="B16" s="105">
        <v>667.91685299999972</v>
      </c>
      <c r="C16" s="105">
        <v>708.83736700000009</v>
      </c>
      <c r="D16" s="9">
        <f t="shared" si="2"/>
        <v>40.920514000000367</v>
      </c>
      <c r="E16" s="16">
        <f t="shared" si="3"/>
        <v>6.1265880350529773</v>
      </c>
      <c r="F16" s="16">
        <f>(C16/C22)*100</f>
        <v>5.0317880168605811</v>
      </c>
      <c r="G16" s="38"/>
      <c r="I16" s="55"/>
      <c r="J16" s="55"/>
      <c r="K16" s="55"/>
    </row>
    <row r="17" spans="1:11" x14ac:dyDescent="0.25">
      <c r="A17" s="2" t="s">
        <v>19</v>
      </c>
      <c r="B17" s="105">
        <v>720.18299699999989</v>
      </c>
      <c r="C17" s="105">
        <v>757.60071499999958</v>
      </c>
      <c r="D17" s="9">
        <f t="shared" si="2"/>
        <v>37.417717999999695</v>
      </c>
      <c r="E17" s="16">
        <f t="shared" si="3"/>
        <v>5.1955847549674523</v>
      </c>
      <c r="F17" s="16">
        <f>(C17/C22)*100</f>
        <v>5.3779419324856299</v>
      </c>
      <c r="G17" s="38"/>
      <c r="I17" s="55"/>
      <c r="J17" s="55"/>
      <c r="K17" s="55"/>
    </row>
    <row r="18" spans="1:11" x14ac:dyDescent="0.25">
      <c r="A18" s="2" t="s">
        <v>20</v>
      </c>
      <c r="B18" s="105">
        <v>272.50246799999991</v>
      </c>
      <c r="C18" s="105">
        <v>307.76578700000005</v>
      </c>
      <c r="D18" s="9">
        <f t="shared" si="2"/>
        <v>35.263319000000138</v>
      </c>
      <c r="E18" s="16">
        <f t="shared" si="3"/>
        <v>12.940550321914937</v>
      </c>
      <c r="F18" s="16">
        <f>(C18/C22)*100</f>
        <v>2.1847214482786517</v>
      </c>
      <c r="G18" s="38"/>
      <c r="I18" s="55"/>
      <c r="J18" s="55"/>
      <c r="K18" s="55"/>
    </row>
    <row r="19" spans="1:11" x14ac:dyDescent="0.25">
      <c r="A19" s="2" t="s">
        <v>21</v>
      </c>
      <c r="B19" s="105">
        <v>268.15596800000003</v>
      </c>
      <c r="C19" s="105">
        <v>284.97781500000008</v>
      </c>
      <c r="D19" s="9">
        <f t="shared" si="2"/>
        <v>16.821847000000048</v>
      </c>
      <c r="E19" s="16">
        <f t="shared" si="3"/>
        <v>6.2731577915133503</v>
      </c>
      <c r="F19" s="16">
        <f>(C19/C22)*100</f>
        <v>2.0229576223626369</v>
      </c>
      <c r="G19" s="38"/>
      <c r="I19" s="55"/>
      <c r="J19" s="55"/>
      <c r="K19" s="55"/>
    </row>
    <row r="20" spans="1:11" x14ac:dyDescent="0.25">
      <c r="A20" s="2" t="s">
        <v>26</v>
      </c>
      <c r="B20" s="105">
        <v>170.17972100000043</v>
      </c>
      <c r="C20" s="105">
        <v>226.88915999999972</v>
      </c>
      <c r="D20" s="9">
        <f t="shared" si="2"/>
        <v>56.709438999999293</v>
      </c>
      <c r="E20" s="16">
        <f t="shared" si="3"/>
        <v>33.323264761962527</v>
      </c>
      <c r="F20" s="16">
        <f>(C20/C22)*100</f>
        <v>1.6106066209169834</v>
      </c>
      <c r="G20" s="38"/>
      <c r="I20" s="55"/>
      <c r="J20" s="55"/>
      <c r="K20" s="55"/>
    </row>
    <row r="21" spans="1:11" x14ac:dyDescent="0.25">
      <c r="A21" s="2" t="s">
        <v>38</v>
      </c>
      <c r="B21" s="105">
        <v>3119.1361720000059</v>
      </c>
      <c r="C21" s="105">
        <v>3374.9432900000029</v>
      </c>
      <c r="D21" s="9">
        <f t="shared" si="2"/>
        <v>255.80711799999699</v>
      </c>
      <c r="E21" s="16">
        <f t="shared" si="3"/>
        <v>8.2012167438003249</v>
      </c>
      <c r="F21" s="16">
        <f>(C21/C22)*100</f>
        <v>23.957539479159593</v>
      </c>
      <c r="G21" s="38"/>
      <c r="I21" s="55"/>
      <c r="J21" s="55"/>
      <c r="K21" s="55"/>
    </row>
    <row r="22" spans="1:11" ht="13" x14ac:dyDescent="0.3">
      <c r="A22" s="6" t="s">
        <v>22</v>
      </c>
      <c r="B22" s="106">
        <v>13916.795485000002</v>
      </c>
      <c r="C22" s="106">
        <v>14087.186594999999</v>
      </c>
      <c r="D22" s="10">
        <f t="shared" si="2"/>
        <v>170.39110999999684</v>
      </c>
      <c r="E22" s="17">
        <f t="shared" si="3"/>
        <v>1.2243559243480311</v>
      </c>
      <c r="F22" s="18">
        <f>SUM(F14:F21)</f>
        <v>100</v>
      </c>
      <c r="G22" s="38"/>
      <c r="I22" s="55"/>
      <c r="J22" s="55"/>
      <c r="K22" s="55"/>
    </row>
    <row r="23" spans="1:11" ht="25.5" customHeight="1" x14ac:dyDescent="0.3">
      <c r="A23" s="6" t="s">
        <v>25</v>
      </c>
      <c r="B23" s="89"/>
      <c r="C23" s="89"/>
      <c r="D23" s="11"/>
      <c r="E23" s="13"/>
      <c r="F23" s="12"/>
      <c r="G23" s="38"/>
      <c r="I23" s="55"/>
      <c r="J23" s="55"/>
      <c r="K23" s="55"/>
    </row>
    <row r="24" spans="1:11" ht="13" x14ac:dyDescent="0.3">
      <c r="A24" s="1" t="s">
        <v>23</v>
      </c>
      <c r="B24" s="90">
        <f>(B12-B22)</f>
        <v>298.78442599999107</v>
      </c>
      <c r="C24" s="90">
        <f>(C12-C22)</f>
        <v>1047.9518370000005</v>
      </c>
      <c r="D24" s="9">
        <f t="shared" ref="D24" si="4">(C24-B24)</f>
        <v>749.16741100000945</v>
      </c>
      <c r="E24" s="16">
        <f t="shared" ref="E24" si="5">(C24-B24)/B24*100</f>
        <v>250.73844076465747</v>
      </c>
      <c r="F24" s="15" t="s">
        <v>31</v>
      </c>
      <c r="G24" s="38"/>
      <c r="I24" s="55"/>
      <c r="J24" s="55"/>
      <c r="K24" s="55"/>
    </row>
    <row r="25" spans="1:11" ht="13" x14ac:dyDescent="0.3">
      <c r="A25" s="1" t="s">
        <v>39</v>
      </c>
      <c r="B25" s="90">
        <f>(B24/B12)*100</f>
        <v>2.101809619238904</v>
      </c>
      <c r="C25" s="90">
        <f>(C24/C12)*100</f>
        <v>6.92396598622667</v>
      </c>
      <c r="D25" s="10">
        <f t="shared" ref="D25:D31" si="6">(C25-B25)</f>
        <v>4.8221563669877661</v>
      </c>
      <c r="E25" s="15" t="s">
        <v>31</v>
      </c>
      <c r="F25" s="15" t="s">
        <v>31</v>
      </c>
      <c r="G25" s="38"/>
      <c r="I25" s="55"/>
      <c r="J25" s="55"/>
      <c r="K25" s="55"/>
    </row>
    <row r="26" spans="1:11" x14ac:dyDescent="0.25">
      <c r="A26" s="19" t="s">
        <v>40</v>
      </c>
      <c r="B26" s="91">
        <v>149.97330700000001</v>
      </c>
      <c r="C26" s="91">
        <v>-252.47229100000015</v>
      </c>
      <c r="D26" s="9">
        <f t="shared" si="6"/>
        <v>-402.44559800000013</v>
      </c>
      <c r="E26" s="16">
        <f t="shared" ref="E26:E30" si="7">(C26-B26)/B26*100</f>
        <v>-268.34481818821274</v>
      </c>
      <c r="F26" s="14" t="s">
        <v>31</v>
      </c>
      <c r="G26" s="38"/>
      <c r="I26" s="55"/>
      <c r="J26" s="55"/>
      <c r="K26" s="55"/>
    </row>
    <row r="27" spans="1:11" ht="13" x14ac:dyDescent="0.3">
      <c r="A27" s="20" t="s">
        <v>24</v>
      </c>
      <c r="B27" s="90">
        <f>SUM(B24,B26)</f>
        <v>448.75773299999105</v>
      </c>
      <c r="C27" s="90">
        <f>SUM(C24,C26)</f>
        <v>795.47954600000037</v>
      </c>
      <c r="D27" s="9">
        <f t="shared" si="6"/>
        <v>346.72181300000932</v>
      </c>
      <c r="E27" s="16">
        <f t="shared" si="7"/>
        <v>77.262582347526092</v>
      </c>
      <c r="F27" s="15" t="s">
        <v>31</v>
      </c>
      <c r="G27" s="38"/>
      <c r="I27" s="55"/>
      <c r="J27" s="55"/>
      <c r="K27" s="55"/>
    </row>
    <row r="28" spans="1:11" x14ac:dyDescent="0.25">
      <c r="A28" s="19" t="s">
        <v>33</v>
      </c>
      <c r="B28" s="91">
        <v>57.947814999999991</v>
      </c>
      <c r="C28" s="91">
        <v>-223.5035499999999</v>
      </c>
      <c r="D28" s="9">
        <f t="shared" si="6"/>
        <v>-281.4513649999999</v>
      </c>
      <c r="E28" s="16">
        <f t="shared" si="7"/>
        <v>-485.69797670542016</v>
      </c>
      <c r="F28" s="14" t="s">
        <v>31</v>
      </c>
      <c r="G28" s="38"/>
      <c r="I28" s="55"/>
      <c r="J28" s="55"/>
      <c r="K28" s="55"/>
    </row>
    <row r="29" spans="1:11" x14ac:dyDescent="0.25">
      <c r="A29" s="19" t="s">
        <v>34</v>
      </c>
      <c r="B29" s="91">
        <v>0</v>
      </c>
      <c r="C29" s="91">
        <v>0</v>
      </c>
      <c r="D29" s="9">
        <f t="shared" si="6"/>
        <v>0</v>
      </c>
      <c r="E29" s="16">
        <v>0</v>
      </c>
      <c r="F29" s="14" t="s">
        <v>31</v>
      </c>
      <c r="G29" s="38"/>
      <c r="I29" s="55"/>
      <c r="J29" s="55"/>
      <c r="K29" s="55"/>
    </row>
    <row r="30" spans="1:11" ht="13" x14ac:dyDescent="0.3">
      <c r="A30" s="1" t="s">
        <v>0</v>
      </c>
      <c r="B30" s="90">
        <f>SUM(B27:B29)</f>
        <v>506.70554799999104</v>
      </c>
      <c r="C30" s="90">
        <f>SUM(C27:C29)</f>
        <v>571.97599600000046</v>
      </c>
      <c r="D30" s="9">
        <f t="shared" si="6"/>
        <v>65.270448000009424</v>
      </c>
      <c r="E30" s="16">
        <f t="shared" si="7"/>
        <v>12.881336756156966</v>
      </c>
      <c r="F30" s="15" t="s">
        <v>31</v>
      </c>
      <c r="G30" s="38"/>
      <c r="I30" s="55"/>
      <c r="J30" s="55"/>
      <c r="K30" s="55"/>
    </row>
    <row r="31" spans="1:11" ht="13" x14ac:dyDescent="0.3">
      <c r="A31" s="6" t="s">
        <v>41</v>
      </c>
      <c r="B31" s="92">
        <f>(B30/B12)*100</f>
        <v>3.5644381106668961</v>
      </c>
      <c r="C31" s="92">
        <f>(C30/C12)*100</f>
        <v>3.7791262932268928</v>
      </c>
      <c r="D31" s="10">
        <f t="shared" si="6"/>
        <v>0.21468818255999667</v>
      </c>
      <c r="E31" s="15" t="s">
        <v>31</v>
      </c>
      <c r="F31" s="15" t="s">
        <v>31</v>
      </c>
      <c r="G31" s="38"/>
      <c r="I31" s="55"/>
      <c r="J31" s="55"/>
      <c r="K31" s="55"/>
    </row>
    <row r="32" spans="1:11" ht="25.5" customHeight="1" x14ac:dyDescent="0.25">
      <c r="A32" s="81" t="s">
        <v>4</v>
      </c>
      <c r="B32" s="81"/>
      <c r="C32" s="81"/>
      <c r="D32" s="81"/>
      <c r="E32" s="81"/>
      <c r="F32" s="81"/>
      <c r="I32" s="55"/>
      <c r="J32" s="55"/>
      <c r="K32" s="55"/>
    </row>
    <row r="33" spans="1:11" ht="63.75" customHeight="1" x14ac:dyDescent="0.25">
      <c r="A33" s="77" t="s">
        <v>28</v>
      </c>
      <c r="B33" s="77"/>
      <c r="C33" s="77"/>
      <c r="D33" s="77"/>
      <c r="E33" s="77"/>
      <c r="F33" s="77"/>
      <c r="I33" s="55"/>
      <c r="J33" s="55"/>
      <c r="K33" s="55"/>
    </row>
    <row r="34" spans="1:11" ht="51" customHeight="1" x14ac:dyDescent="0.25">
      <c r="A34" s="77" t="s">
        <v>30</v>
      </c>
      <c r="B34" s="77"/>
      <c r="C34" s="77"/>
      <c r="D34" s="77"/>
      <c r="E34" s="77"/>
      <c r="F34" s="77"/>
      <c r="I34" s="55"/>
      <c r="J34" s="55"/>
      <c r="K34" s="55"/>
    </row>
    <row r="35" spans="1:11" ht="89.25" customHeight="1" x14ac:dyDescent="0.25">
      <c r="A35" s="64" t="s">
        <v>48</v>
      </c>
      <c r="B35" s="64"/>
      <c r="C35" s="64"/>
      <c r="D35" s="64"/>
      <c r="E35" s="64"/>
      <c r="F35" s="64"/>
      <c r="I35" s="55"/>
      <c r="J35" s="55"/>
      <c r="K35" s="55"/>
    </row>
    <row r="36" spans="1:11" ht="51" customHeight="1" x14ac:dyDescent="0.25">
      <c r="A36" s="64" t="s">
        <v>42</v>
      </c>
      <c r="B36" s="64"/>
      <c r="C36" s="64"/>
      <c r="D36" s="64"/>
      <c r="E36" s="64"/>
      <c r="F36" s="64"/>
      <c r="I36" s="55"/>
      <c r="J36" s="55"/>
      <c r="K36" s="55"/>
    </row>
    <row r="37" spans="1:11" ht="25.5" customHeight="1" x14ac:dyDescent="0.25">
      <c r="A37" s="64" t="s">
        <v>43</v>
      </c>
      <c r="B37" s="64"/>
      <c r="C37" s="64"/>
      <c r="D37" s="64"/>
      <c r="E37" s="64"/>
      <c r="F37" s="64"/>
      <c r="I37" s="55"/>
      <c r="J37" s="55"/>
      <c r="K37" s="55"/>
    </row>
    <row r="38" spans="1:11" ht="51" customHeight="1" x14ac:dyDescent="0.25">
      <c r="A38" s="64" t="s">
        <v>44</v>
      </c>
      <c r="B38" s="65"/>
      <c r="C38" s="65"/>
      <c r="D38" s="65"/>
      <c r="E38" s="65"/>
      <c r="F38" s="65"/>
      <c r="I38" s="55"/>
      <c r="J38" s="55"/>
      <c r="K38" s="55"/>
    </row>
    <row r="39" spans="1:11" ht="38.25" customHeight="1" x14ac:dyDescent="0.25">
      <c r="A39" s="64" t="s">
        <v>45</v>
      </c>
      <c r="B39" s="64"/>
      <c r="C39" s="64"/>
      <c r="D39" s="64"/>
      <c r="E39" s="64"/>
      <c r="F39" s="64"/>
    </row>
    <row r="40" spans="1:11" x14ac:dyDescent="0.25">
      <c r="A40" s="22"/>
      <c r="B40" s="95"/>
      <c r="C40" s="95"/>
      <c r="D40" s="22"/>
      <c r="E40" s="22"/>
      <c r="F40" s="22"/>
    </row>
    <row r="41" spans="1:11" x14ac:dyDescent="0.25">
      <c r="A41" s="22"/>
      <c r="B41" s="95"/>
      <c r="C41" s="95"/>
      <c r="D41" s="22"/>
      <c r="E41" s="22"/>
      <c r="F41" s="22"/>
    </row>
    <row r="42" spans="1:11" x14ac:dyDescent="0.25">
      <c r="A42" s="22"/>
      <c r="B42" s="95"/>
      <c r="C42" s="95"/>
      <c r="D42" s="22"/>
      <c r="E42" s="22"/>
      <c r="F42" s="22"/>
    </row>
    <row r="43" spans="1:11" x14ac:dyDescent="0.25">
      <c r="A43" s="22"/>
      <c r="B43" s="95"/>
      <c r="C43" s="95"/>
      <c r="D43" s="22"/>
      <c r="E43" s="22"/>
      <c r="F43" s="22"/>
    </row>
    <row r="44" spans="1:11" x14ac:dyDescent="0.25">
      <c r="A44" s="22"/>
      <c r="B44" s="95"/>
      <c r="C44" s="95"/>
      <c r="D44" s="22"/>
      <c r="E44" s="22"/>
      <c r="F44" s="22"/>
    </row>
    <row r="45" spans="1:11" x14ac:dyDescent="0.25">
      <c r="A45" s="22"/>
      <c r="B45" s="95"/>
      <c r="C45" s="95"/>
      <c r="D45" s="22"/>
      <c r="E45" s="22"/>
      <c r="F45" s="22"/>
    </row>
    <row r="46" spans="1:11" x14ac:dyDescent="0.25">
      <c r="A46" s="22"/>
      <c r="B46" s="95"/>
      <c r="C46" s="95"/>
      <c r="D46" s="22"/>
      <c r="E46" s="22"/>
      <c r="F46" s="22"/>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5"/>
  <sheetViews>
    <sheetView zoomScale="98" zoomScaleNormal="98" workbookViewId="0">
      <selection activeCell="A14" sqref="A14:G14"/>
    </sheetView>
  </sheetViews>
  <sheetFormatPr defaultColWidth="9.36328125" defaultRowHeight="12.5" x14ac:dyDescent="0.25"/>
  <cols>
    <col min="1" max="1" width="27.54296875" style="22" bestFit="1" customWidth="1"/>
    <col min="2" max="2" width="9.36328125" style="22"/>
    <col min="3" max="3" width="10.6328125" style="22" bestFit="1" customWidth="1"/>
    <col min="4" max="6" width="10.6328125" style="22" customWidth="1"/>
    <col min="7" max="7" width="18.36328125" style="22" customWidth="1"/>
    <col min="8" max="16384" width="9.36328125" style="22"/>
  </cols>
  <sheetData>
    <row r="1" spans="1:12" ht="13" x14ac:dyDescent="0.3">
      <c r="A1" s="59" t="s">
        <v>61</v>
      </c>
      <c r="B1" s="59"/>
      <c r="C1" s="59"/>
      <c r="D1" s="59"/>
      <c r="E1" s="59"/>
      <c r="F1" s="59"/>
      <c r="G1" s="59"/>
    </row>
    <row r="2" spans="1:12" ht="13" x14ac:dyDescent="0.25">
      <c r="A2" s="60" t="s">
        <v>82</v>
      </c>
      <c r="B2" s="60"/>
      <c r="C2" s="60"/>
      <c r="D2" s="60"/>
      <c r="E2" s="60"/>
      <c r="F2" s="60"/>
      <c r="G2" s="60"/>
    </row>
    <row r="3" spans="1:12" ht="13" x14ac:dyDescent="0.25">
      <c r="A3" s="60" t="s">
        <v>59</v>
      </c>
      <c r="B3" s="60"/>
      <c r="C3" s="60"/>
      <c r="D3" s="60"/>
      <c r="E3" s="60"/>
      <c r="F3" s="60"/>
      <c r="G3" s="60"/>
    </row>
    <row r="4" spans="1:12" ht="39" x14ac:dyDescent="0.3">
      <c r="A4" s="48"/>
      <c r="B4" s="49">
        <v>2020</v>
      </c>
      <c r="C4" s="49">
        <v>2021</v>
      </c>
      <c r="D4" s="49">
        <v>2022</v>
      </c>
      <c r="E4" s="49">
        <v>2023</v>
      </c>
      <c r="F4" s="49">
        <v>2024</v>
      </c>
      <c r="G4" s="49" t="s">
        <v>68</v>
      </c>
    </row>
    <row r="5" spans="1:12" ht="13" x14ac:dyDescent="0.25">
      <c r="A5" s="50" t="s">
        <v>0</v>
      </c>
      <c r="B5" s="82">
        <v>-28211.708981</v>
      </c>
      <c r="C5" s="83">
        <v>398.08898299999998</v>
      </c>
      <c r="D5" s="83">
        <v>1779.2467300000001</v>
      </c>
      <c r="E5" s="83">
        <v>4306.3838450000003</v>
      </c>
      <c r="F5" s="83">
        <v>4218.0614189999997</v>
      </c>
      <c r="G5" s="51">
        <f>(F5-E5)</f>
        <v>-88.322426000000632</v>
      </c>
      <c r="J5" s="58"/>
      <c r="K5" s="58"/>
      <c r="L5" s="58"/>
    </row>
    <row r="6" spans="1:12" ht="13" x14ac:dyDescent="0.25">
      <c r="A6" s="50" t="s">
        <v>1</v>
      </c>
      <c r="B6" s="82">
        <v>-39660.009077000002</v>
      </c>
      <c r="C6" s="83">
        <v>-12148.684933</v>
      </c>
      <c r="D6" s="83">
        <v>6817.8011450000004</v>
      </c>
      <c r="E6" s="83">
        <v>8388.6520670000009</v>
      </c>
      <c r="F6" s="83">
        <v>9156.7045269999999</v>
      </c>
      <c r="G6" s="51">
        <f t="shared" ref="G6:G13" si="0">(F6-E6)</f>
        <v>768.05245999999897</v>
      </c>
      <c r="J6" s="58"/>
      <c r="K6" s="58"/>
      <c r="L6" s="58"/>
    </row>
    <row r="7" spans="1:12" ht="13" x14ac:dyDescent="0.25">
      <c r="A7" s="50" t="s">
        <v>5</v>
      </c>
      <c r="B7" s="82">
        <v>62424.663488999999</v>
      </c>
      <c r="C7" s="83">
        <v>107353.878381</v>
      </c>
      <c r="D7" s="83">
        <v>163862.40001700001</v>
      </c>
      <c r="E7" s="83">
        <v>176389.18395899999</v>
      </c>
      <c r="F7" s="83">
        <v>184016.93038800001</v>
      </c>
      <c r="G7" s="51">
        <f t="shared" si="0"/>
        <v>7627.7464290000207</v>
      </c>
      <c r="J7" s="58"/>
      <c r="K7" s="58"/>
      <c r="L7" s="58"/>
    </row>
    <row r="8" spans="1:12" ht="13" x14ac:dyDescent="0.25">
      <c r="A8" s="50" t="s">
        <v>6</v>
      </c>
      <c r="B8" s="82">
        <v>39898.188558000002</v>
      </c>
      <c r="C8" s="83">
        <v>71377.043529000002</v>
      </c>
      <c r="D8" s="83">
        <v>117081.808005</v>
      </c>
      <c r="E8" s="83">
        <v>128927.117598</v>
      </c>
      <c r="F8" s="83">
        <v>132248.805498</v>
      </c>
      <c r="G8" s="51">
        <f t="shared" si="0"/>
        <v>3321.6879000000044</v>
      </c>
      <c r="J8" s="58"/>
      <c r="K8" s="58"/>
      <c r="L8" s="58"/>
    </row>
    <row r="9" spans="1:12" ht="13" x14ac:dyDescent="0.25">
      <c r="A9" s="50" t="s">
        <v>7</v>
      </c>
      <c r="B9" s="82">
        <v>2332.1056309999999</v>
      </c>
      <c r="C9" s="83">
        <v>4312.4099779999997</v>
      </c>
      <c r="D9" s="83">
        <v>5412.6760210000002</v>
      </c>
      <c r="E9" s="83">
        <v>5687.4787450000003</v>
      </c>
      <c r="F9" s="83">
        <v>5832.9247150000001</v>
      </c>
      <c r="G9" s="51">
        <f t="shared" si="0"/>
        <v>145.44596999999976</v>
      </c>
      <c r="J9" s="58"/>
      <c r="K9" s="58"/>
      <c r="L9" s="58"/>
    </row>
    <row r="10" spans="1:12" ht="13" x14ac:dyDescent="0.25">
      <c r="A10" s="50" t="s">
        <v>8</v>
      </c>
      <c r="B10" s="82">
        <v>682.28968099999997</v>
      </c>
      <c r="C10" s="83">
        <v>610.35980300000006</v>
      </c>
      <c r="D10" s="83">
        <v>873.92215199999998</v>
      </c>
      <c r="E10" s="83">
        <v>902.35041899999999</v>
      </c>
      <c r="F10" s="83">
        <v>849.94609700000001</v>
      </c>
      <c r="G10" s="51">
        <f t="shared" si="0"/>
        <v>-52.404321999999979</v>
      </c>
      <c r="J10" s="58"/>
      <c r="K10" s="58"/>
      <c r="L10" s="58"/>
    </row>
    <row r="11" spans="1:12" ht="13" x14ac:dyDescent="0.25">
      <c r="A11" s="50" t="s">
        <v>3</v>
      </c>
      <c r="B11" s="82">
        <v>102084.67456699999</v>
      </c>
      <c r="C11" s="83">
        <v>119502.56532199999</v>
      </c>
      <c r="D11" s="83">
        <v>157044.59886699999</v>
      </c>
      <c r="E11" s="83">
        <v>168000.53188699999</v>
      </c>
      <c r="F11" s="83">
        <v>174860.22586000001</v>
      </c>
      <c r="G11" s="51">
        <f t="shared" si="0"/>
        <v>6859.6939730000158</v>
      </c>
      <c r="J11" s="58"/>
      <c r="K11" s="58"/>
      <c r="L11" s="58"/>
    </row>
    <row r="12" spans="1:12" ht="13" x14ac:dyDescent="0.25">
      <c r="A12" s="50" t="s">
        <v>9</v>
      </c>
      <c r="B12" s="82">
        <v>8950.3490079999992</v>
      </c>
      <c r="C12" s="83">
        <v>17349.468000000001</v>
      </c>
      <c r="D12" s="83">
        <v>34642.892692000001</v>
      </c>
      <c r="E12" s="83">
        <v>33029.567803999998</v>
      </c>
      <c r="F12" s="83">
        <v>29934.880428</v>
      </c>
      <c r="G12" s="51">
        <f t="shared" si="0"/>
        <v>-3094.687375999998</v>
      </c>
      <c r="J12" s="58"/>
      <c r="K12" s="58"/>
      <c r="L12" s="58"/>
    </row>
    <row r="13" spans="1:12" ht="13" x14ac:dyDescent="0.25">
      <c r="A13" s="52" t="s">
        <v>10</v>
      </c>
      <c r="B13" s="84">
        <v>39754.908620000002</v>
      </c>
      <c r="C13" s="85">
        <v>41879.203611999998</v>
      </c>
      <c r="D13" s="85">
        <v>49353.360464999998</v>
      </c>
      <c r="E13" s="85">
        <v>58370.351071999998</v>
      </c>
      <c r="F13" s="85">
        <v>63464.395153999998</v>
      </c>
      <c r="G13" s="54">
        <f t="shared" si="0"/>
        <v>5094.0440820000003</v>
      </c>
      <c r="J13" s="58"/>
      <c r="K13" s="58"/>
      <c r="L13" s="58"/>
    </row>
    <row r="14" spans="1:12" ht="25.5" customHeight="1" x14ac:dyDescent="0.25">
      <c r="A14" s="61" t="s">
        <v>4</v>
      </c>
      <c r="B14" s="61"/>
      <c r="C14" s="62"/>
      <c r="D14" s="62"/>
      <c r="E14" s="62"/>
      <c r="F14" s="62"/>
      <c r="G14" s="62"/>
      <c r="J14" s="58"/>
      <c r="K14" s="58"/>
      <c r="L14" s="58"/>
    </row>
    <row r="15" spans="1:12" ht="101.15" customHeight="1" x14ac:dyDescent="0.25">
      <c r="A15" s="63" t="s">
        <v>60</v>
      </c>
      <c r="B15" s="63"/>
      <c r="C15" s="63"/>
      <c r="D15" s="63"/>
      <c r="E15" s="63"/>
      <c r="F15" s="63"/>
      <c r="G15" s="63"/>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
  <sheetViews>
    <sheetView zoomScaleNormal="100" workbookViewId="0">
      <selection activeCell="A15" sqref="A15:G15"/>
    </sheetView>
  </sheetViews>
  <sheetFormatPr defaultColWidth="9.36328125" defaultRowHeight="12.5" x14ac:dyDescent="0.25"/>
  <cols>
    <col min="1" max="1" width="27.54296875" style="22" bestFit="1" customWidth="1"/>
    <col min="2" max="6" width="9.36328125" style="22"/>
    <col min="7" max="7" width="18.36328125" style="22" customWidth="1"/>
    <col min="8" max="9" width="9.36328125" style="22"/>
    <col min="10" max="11" width="9.36328125" style="58"/>
    <col min="12" max="16384" width="9.36328125" style="22"/>
  </cols>
  <sheetData>
    <row r="1" spans="1:13" ht="13" x14ac:dyDescent="0.3">
      <c r="A1" s="59" t="s">
        <v>58</v>
      </c>
      <c r="B1" s="59"/>
      <c r="C1" s="59"/>
      <c r="D1" s="59"/>
      <c r="E1" s="59"/>
      <c r="F1" s="59"/>
      <c r="G1" s="59"/>
    </row>
    <row r="2" spans="1:13" ht="13" x14ac:dyDescent="0.25">
      <c r="A2" s="60" t="s">
        <v>81</v>
      </c>
      <c r="B2" s="60"/>
      <c r="C2" s="60"/>
      <c r="D2" s="60"/>
      <c r="E2" s="60"/>
      <c r="F2" s="60"/>
      <c r="G2" s="60"/>
    </row>
    <row r="3" spans="1:13" ht="13" x14ac:dyDescent="0.25">
      <c r="A3" s="60" t="s">
        <v>59</v>
      </c>
      <c r="B3" s="60"/>
      <c r="C3" s="60"/>
      <c r="D3" s="60"/>
      <c r="E3" s="60"/>
      <c r="F3" s="60"/>
      <c r="G3" s="60"/>
    </row>
    <row r="4" spans="1:13" ht="39" x14ac:dyDescent="0.3">
      <c r="A4" s="48"/>
      <c r="B4" s="49">
        <v>2020</v>
      </c>
      <c r="C4" s="49">
        <v>2021</v>
      </c>
      <c r="D4" s="49">
        <v>2022</v>
      </c>
      <c r="E4" s="49">
        <v>2023</v>
      </c>
      <c r="F4" s="49">
        <v>2024</v>
      </c>
      <c r="G4" s="49" t="s">
        <v>68</v>
      </c>
    </row>
    <row r="5" spans="1:13" ht="13" x14ac:dyDescent="0.25">
      <c r="A5" s="50" t="s">
        <v>0</v>
      </c>
      <c r="B5" s="82">
        <v>-6833.6615409999977</v>
      </c>
      <c r="C5" s="82">
        <v>-3183.1845530000001</v>
      </c>
      <c r="D5" s="83">
        <v>-264.20298000000003</v>
      </c>
      <c r="E5" s="83">
        <v>3477.0245329999998</v>
      </c>
      <c r="F5" s="83">
        <v>2456.6113869999999</v>
      </c>
      <c r="G5" s="51">
        <f>(F5-E5)</f>
        <v>-1020.4131459999999</v>
      </c>
      <c r="I5" s="58"/>
      <c r="L5" s="58"/>
      <c r="M5" s="58"/>
    </row>
    <row r="6" spans="1:13" ht="13" x14ac:dyDescent="0.25">
      <c r="A6" s="50" t="s">
        <v>1</v>
      </c>
      <c r="B6" s="82">
        <v>-6828.2707269999955</v>
      </c>
      <c r="C6" s="82">
        <v>-5196.9865829999981</v>
      </c>
      <c r="D6" s="83">
        <v>1041.1334419999994</v>
      </c>
      <c r="E6" s="83">
        <v>4775.0354629999983</v>
      </c>
      <c r="F6" s="83">
        <v>4370.2797329999994</v>
      </c>
      <c r="G6" s="51">
        <f t="shared" ref="G6:G13" si="0">(F6-E6)</f>
        <v>-404.75572999999895</v>
      </c>
      <c r="I6" s="58"/>
      <c r="L6" s="58"/>
      <c r="M6" s="58"/>
    </row>
    <row r="7" spans="1:13" ht="13" x14ac:dyDescent="0.25">
      <c r="A7" s="50" t="s">
        <v>5</v>
      </c>
      <c r="B7" s="82">
        <v>14872.675832000008</v>
      </c>
      <c r="C7" s="82">
        <v>22668.601362000001</v>
      </c>
      <c r="D7" s="83">
        <v>47267.785150999989</v>
      </c>
      <c r="E7" s="83">
        <v>59959.294988000009</v>
      </c>
      <c r="F7" s="83">
        <v>63193.062745999981</v>
      </c>
      <c r="G7" s="51">
        <f t="shared" si="0"/>
        <v>3233.7677579999727</v>
      </c>
      <c r="I7" s="58"/>
      <c r="L7" s="58"/>
      <c r="M7" s="58"/>
    </row>
    <row r="8" spans="1:13" ht="13" x14ac:dyDescent="0.25">
      <c r="A8" s="50" t="s">
        <v>6</v>
      </c>
      <c r="B8" s="82">
        <v>9988.9150339999978</v>
      </c>
      <c r="C8" s="82">
        <v>15318.228743</v>
      </c>
      <c r="D8" s="83">
        <v>38000.820475999994</v>
      </c>
      <c r="E8" s="83">
        <v>50331.444295000008</v>
      </c>
      <c r="F8" s="83">
        <v>53051.065212999994</v>
      </c>
      <c r="G8" s="51">
        <f t="shared" si="0"/>
        <v>2719.620917999986</v>
      </c>
      <c r="I8" s="58"/>
      <c r="L8" s="58"/>
      <c r="M8" s="58"/>
    </row>
    <row r="9" spans="1:13" ht="13" x14ac:dyDescent="0.25">
      <c r="A9" s="50" t="s">
        <v>7</v>
      </c>
      <c r="B9" s="82">
        <v>509.45040500000005</v>
      </c>
      <c r="C9" s="82">
        <v>998.15006900000026</v>
      </c>
      <c r="D9" s="83">
        <v>1306.1166819999999</v>
      </c>
      <c r="E9" s="83">
        <v>1384.7572369999998</v>
      </c>
      <c r="F9" s="83">
        <v>1437.0256449999997</v>
      </c>
      <c r="G9" s="51">
        <f t="shared" si="0"/>
        <v>52.268407999999908</v>
      </c>
      <c r="I9" s="58"/>
      <c r="L9" s="58"/>
      <c r="M9" s="58"/>
    </row>
    <row r="10" spans="1:13" ht="13" x14ac:dyDescent="0.25">
      <c r="A10" s="50" t="s">
        <v>8</v>
      </c>
      <c r="B10" s="82">
        <v>216.10737400000005</v>
      </c>
      <c r="C10" s="82">
        <v>87.947120999999925</v>
      </c>
      <c r="D10" s="83">
        <v>129.34719700000005</v>
      </c>
      <c r="E10" s="83">
        <v>157.70947200000012</v>
      </c>
      <c r="F10" s="83">
        <v>171.90188699999999</v>
      </c>
      <c r="G10" s="51">
        <f t="shared" si="0"/>
        <v>14.192414999999869</v>
      </c>
      <c r="I10" s="58"/>
      <c r="L10" s="58"/>
      <c r="M10" s="58"/>
    </row>
    <row r="11" spans="1:13" ht="13" x14ac:dyDescent="0.25">
      <c r="A11" s="50" t="s">
        <v>3</v>
      </c>
      <c r="B11" s="82">
        <v>21700.945558000007</v>
      </c>
      <c r="C11" s="82">
        <v>27865.585941999991</v>
      </c>
      <c r="D11" s="83">
        <v>46226.653714000015</v>
      </c>
      <c r="E11" s="83">
        <v>55184.259527000017</v>
      </c>
      <c r="F11" s="83">
        <v>58822.784016999998</v>
      </c>
      <c r="G11" s="51">
        <f t="shared" si="0"/>
        <v>3638.5244899999816</v>
      </c>
      <c r="I11" s="58"/>
      <c r="L11" s="58"/>
      <c r="M11" s="58"/>
    </row>
    <row r="12" spans="1:13" ht="13" x14ac:dyDescent="0.25">
      <c r="A12" s="50" t="s">
        <v>9</v>
      </c>
      <c r="B12" s="82">
        <v>3198.7491280000013</v>
      </c>
      <c r="C12" s="82">
        <v>5638.7987659999999</v>
      </c>
      <c r="D12" s="83">
        <v>14478.623219000001</v>
      </c>
      <c r="E12" s="83">
        <v>14535.410833000002</v>
      </c>
      <c r="F12" s="83">
        <v>13968.310328999996</v>
      </c>
      <c r="G12" s="51">
        <f t="shared" si="0"/>
        <v>-567.10050400000546</v>
      </c>
      <c r="I12" s="58"/>
      <c r="L12" s="58"/>
      <c r="M12" s="58"/>
    </row>
    <row r="13" spans="1:13" ht="13" x14ac:dyDescent="0.25">
      <c r="A13" s="52" t="s">
        <v>10</v>
      </c>
      <c r="B13" s="84">
        <v>9350.6334519999946</v>
      </c>
      <c r="C13" s="84">
        <v>10724.553911000003</v>
      </c>
      <c r="D13" s="85">
        <v>14653.80055</v>
      </c>
      <c r="E13" s="85">
        <v>19199.863170999997</v>
      </c>
      <c r="F13" s="85">
        <v>21635.130556000004</v>
      </c>
      <c r="G13" s="53">
        <f t="shared" si="0"/>
        <v>2435.2673850000065</v>
      </c>
      <c r="I13" s="58"/>
      <c r="L13" s="58"/>
      <c r="M13" s="58"/>
    </row>
    <row r="14" spans="1:13" ht="25.5" customHeight="1" x14ac:dyDescent="0.25">
      <c r="A14" s="61" t="s">
        <v>4</v>
      </c>
      <c r="B14" s="61"/>
      <c r="C14" s="62"/>
      <c r="D14" s="62"/>
      <c r="E14" s="62"/>
      <c r="F14" s="62"/>
      <c r="G14" s="62"/>
      <c r="I14" s="58"/>
      <c r="L14" s="58"/>
      <c r="M14" s="58"/>
    </row>
    <row r="15" spans="1:13" ht="105" customHeight="1" x14ac:dyDescent="0.25">
      <c r="A15" s="63" t="s">
        <v>60</v>
      </c>
      <c r="B15" s="63"/>
      <c r="C15" s="63"/>
      <c r="D15" s="63"/>
      <c r="E15" s="63"/>
      <c r="F15" s="63"/>
      <c r="G15" s="63"/>
      <c r="L15" s="58"/>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zoomScaleNormal="100" workbookViewId="0">
      <selection activeCell="E6" sqref="E6"/>
    </sheetView>
  </sheetViews>
  <sheetFormatPr defaultColWidth="9.36328125" defaultRowHeight="12.5" x14ac:dyDescent="0.25"/>
  <cols>
    <col min="1" max="1" width="35" style="22" customWidth="1"/>
    <col min="2" max="3" width="9.36328125" style="22"/>
    <col min="4" max="4" width="9.54296875" style="22" customWidth="1"/>
    <col min="5" max="5" width="9.6328125" style="22" customWidth="1"/>
    <col min="6" max="6" width="11.36328125" style="22" customWidth="1"/>
    <col min="7" max="16384" width="9.36328125" style="22"/>
  </cols>
  <sheetData>
    <row r="1" spans="1:11" ht="25.5" customHeight="1" x14ac:dyDescent="0.3">
      <c r="A1" s="66" t="s">
        <v>57</v>
      </c>
      <c r="B1" s="66"/>
      <c r="C1" s="66"/>
      <c r="D1" s="66"/>
      <c r="E1" s="66"/>
      <c r="F1" s="66"/>
    </row>
    <row r="2" spans="1:11" ht="13" x14ac:dyDescent="0.3">
      <c r="A2" s="67" t="s">
        <v>82</v>
      </c>
      <c r="B2" s="67"/>
      <c r="C2" s="67"/>
      <c r="D2" s="67"/>
      <c r="E2" s="67"/>
      <c r="F2" s="67"/>
    </row>
    <row r="3" spans="1:11" ht="13" x14ac:dyDescent="0.3">
      <c r="A3" s="68" t="s">
        <v>29</v>
      </c>
      <c r="B3" s="68"/>
      <c r="C3" s="68"/>
      <c r="D3" s="68"/>
      <c r="E3" s="68"/>
      <c r="F3" s="68"/>
    </row>
    <row r="4" spans="1:11" ht="65" x14ac:dyDescent="0.3">
      <c r="A4" s="39"/>
      <c r="B4" s="8" t="s">
        <v>65</v>
      </c>
      <c r="C4" s="8" t="s">
        <v>75</v>
      </c>
      <c r="D4" s="7" t="s">
        <v>11</v>
      </c>
      <c r="E4" s="8" t="s">
        <v>76</v>
      </c>
      <c r="F4" s="8" t="s">
        <v>77</v>
      </c>
    </row>
    <row r="5" spans="1:11" ht="25.5" customHeight="1" x14ac:dyDescent="0.3">
      <c r="A5" s="4" t="s">
        <v>2</v>
      </c>
      <c r="B5" s="5"/>
      <c r="C5" s="5"/>
      <c r="D5" s="5"/>
      <c r="E5" s="5"/>
      <c r="F5" s="5"/>
      <c r="I5" s="58"/>
      <c r="J5" s="58"/>
      <c r="K5" s="58"/>
    </row>
    <row r="6" spans="1:11" x14ac:dyDescent="0.25">
      <c r="A6" s="2" t="s">
        <v>32</v>
      </c>
      <c r="B6" s="86">
        <v>179258.56189300001</v>
      </c>
      <c r="C6" s="86">
        <v>185299.870711</v>
      </c>
      <c r="D6" s="9">
        <f>(C6-B6)</f>
        <v>6041.3088179999904</v>
      </c>
      <c r="E6" s="16">
        <f>(C6-B6)/B6*100</f>
        <v>3.3701647241854293</v>
      </c>
      <c r="F6" s="16">
        <f>(C6/C12)*100</f>
        <v>74.956464486675642</v>
      </c>
      <c r="I6" s="58"/>
      <c r="J6" s="58"/>
      <c r="K6" s="58"/>
    </row>
    <row r="7" spans="1:11" x14ac:dyDescent="0.25">
      <c r="A7" s="2" t="s">
        <v>12</v>
      </c>
      <c r="B7" s="86">
        <v>3545.607094</v>
      </c>
      <c r="C7" s="86">
        <v>3897.5880050000001</v>
      </c>
      <c r="D7" s="9">
        <f t="shared" ref="D7:D12" si="0">(C7-B7)</f>
        <v>351.98091100000011</v>
      </c>
      <c r="E7" s="16">
        <f t="shared" ref="E7:E12" si="1">(C7-B7)/B7*100</f>
        <v>9.9272395860115026</v>
      </c>
      <c r="F7" s="16">
        <f>(C7/C12)*100</f>
        <v>1.5766304410223884</v>
      </c>
      <c r="I7" s="58"/>
      <c r="J7" s="58"/>
      <c r="K7" s="58"/>
    </row>
    <row r="8" spans="1:11" x14ac:dyDescent="0.25">
      <c r="A8" s="2" t="s">
        <v>13</v>
      </c>
      <c r="B8" s="86">
        <v>7072.2359820000001</v>
      </c>
      <c r="C8" s="86">
        <v>7269.9503599999998</v>
      </c>
      <c r="D8" s="9">
        <f t="shared" si="0"/>
        <v>197.71437799999967</v>
      </c>
      <c r="E8" s="16">
        <f t="shared" si="1"/>
        <v>2.7956416966743642</v>
      </c>
      <c r="F8" s="16">
        <f>(C8/C12)*100</f>
        <v>2.940799547718659</v>
      </c>
      <c r="I8" s="58"/>
      <c r="J8" s="58"/>
      <c r="K8" s="58"/>
    </row>
    <row r="9" spans="1:11" x14ac:dyDescent="0.25">
      <c r="A9" s="2" t="s">
        <v>14</v>
      </c>
      <c r="B9" s="86">
        <v>1060.0598910000001</v>
      </c>
      <c r="C9" s="87">
        <v>1021.847984</v>
      </c>
      <c r="D9" s="9">
        <f t="shared" si="0"/>
        <v>-38.21190700000011</v>
      </c>
      <c r="E9" s="16">
        <f t="shared" si="1"/>
        <v>-3.6046932182249787</v>
      </c>
      <c r="F9" s="16">
        <f>(C9/C12)*100</f>
        <v>0.41335221567928615</v>
      </c>
      <c r="I9" s="58"/>
      <c r="J9" s="58"/>
      <c r="K9" s="58"/>
    </row>
    <row r="10" spans="1:11" x14ac:dyDescent="0.25">
      <c r="A10" s="2" t="s">
        <v>26</v>
      </c>
      <c r="B10" s="86">
        <v>29817.334997000002</v>
      </c>
      <c r="C10" s="86">
        <v>34009.018413999998</v>
      </c>
      <c r="D10" s="9">
        <f t="shared" si="0"/>
        <v>4191.6834169999966</v>
      </c>
      <c r="E10" s="16">
        <f t="shared" si="1"/>
        <v>14.057874110552579</v>
      </c>
      <c r="F10" s="16">
        <f>(C10/C12)*100</f>
        <v>13.757137396774018</v>
      </c>
      <c r="I10" s="58"/>
      <c r="J10" s="58"/>
      <c r="K10" s="58"/>
    </row>
    <row r="11" spans="1:11" x14ac:dyDescent="0.25">
      <c r="A11" s="2" t="s">
        <v>27</v>
      </c>
      <c r="B11" s="86">
        <v>15594.679089999961</v>
      </c>
      <c r="C11" s="86">
        <v>15711.717660000024</v>
      </c>
      <c r="D11" s="9">
        <f t="shared" si="0"/>
        <v>117.03857000006246</v>
      </c>
      <c r="E11" s="16">
        <f t="shared" si="1"/>
        <v>0.75050322821399429</v>
      </c>
      <c r="F11" s="16">
        <f>(C11/C12)*100</f>
        <v>6.3556159121300162</v>
      </c>
      <c r="I11" s="58"/>
      <c r="J11" s="58"/>
      <c r="K11" s="58"/>
    </row>
    <row r="12" spans="1:11" ht="13" x14ac:dyDescent="0.3">
      <c r="A12" s="6" t="s">
        <v>37</v>
      </c>
      <c r="B12" s="88">
        <v>236348.478947</v>
      </c>
      <c r="C12" s="88">
        <v>247209.99313399999</v>
      </c>
      <c r="D12" s="10">
        <f t="shared" si="0"/>
        <v>10861.514186999993</v>
      </c>
      <c r="E12" s="17">
        <f t="shared" si="1"/>
        <v>4.5955507035167482</v>
      </c>
      <c r="F12" s="18">
        <f>SUM(F6:F11)</f>
        <v>100</v>
      </c>
      <c r="I12" s="58"/>
      <c r="J12" s="58"/>
      <c r="K12" s="58"/>
    </row>
    <row r="13" spans="1:11" ht="25.5" customHeight="1" x14ac:dyDescent="0.3">
      <c r="A13" s="6" t="s">
        <v>15</v>
      </c>
      <c r="B13" s="89"/>
      <c r="C13" s="89"/>
      <c r="D13" s="11"/>
      <c r="E13" s="13"/>
      <c r="F13" s="12"/>
      <c r="I13" s="58"/>
      <c r="J13" s="58"/>
      <c r="K13" s="58"/>
    </row>
    <row r="14" spans="1:11" x14ac:dyDescent="0.25">
      <c r="A14" s="2" t="s">
        <v>16</v>
      </c>
      <c r="B14" s="86">
        <v>47564.978637</v>
      </c>
      <c r="C14" s="86">
        <v>43903.190756999997</v>
      </c>
      <c r="D14" s="9">
        <f>(C14-B14)</f>
        <v>-3661.7878800000035</v>
      </c>
      <c r="E14" s="16">
        <f>(C14-B14)/B14*100</f>
        <v>-7.6984957944489851</v>
      </c>
      <c r="F14" s="16">
        <f>(C14/C22)*100</f>
        <v>18.787497978611547</v>
      </c>
      <c r="I14" s="58"/>
      <c r="J14" s="58"/>
      <c r="K14" s="58"/>
    </row>
    <row r="15" spans="1:11" x14ac:dyDescent="0.25">
      <c r="A15" s="2" t="s">
        <v>17</v>
      </c>
      <c r="B15" s="86">
        <v>77570.214242999995</v>
      </c>
      <c r="C15" s="86">
        <v>85099.525710000002</v>
      </c>
      <c r="D15" s="9">
        <f t="shared" ref="D15:D22" si="2">(C15-B15)</f>
        <v>7529.3114670000068</v>
      </c>
      <c r="E15" s="16">
        <f t="shared" ref="E15:E22" si="3">(C15-B15)/B15*100</f>
        <v>9.7064466567197325</v>
      </c>
      <c r="F15" s="16">
        <f>(C15/C22)*100</f>
        <v>36.416650810340244</v>
      </c>
      <c r="I15" s="58"/>
      <c r="J15" s="58"/>
      <c r="K15" s="58"/>
    </row>
    <row r="16" spans="1:11" x14ac:dyDescent="0.25">
      <c r="A16" s="2" t="s">
        <v>18</v>
      </c>
      <c r="B16" s="86">
        <v>12189.843068</v>
      </c>
      <c r="C16" s="86">
        <v>13484.908395</v>
      </c>
      <c r="D16" s="9">
        <f t="shared" si="2"/>
        <v>1295.0653270000003</v>
      </c>
      <c r="E16" s="16">
        <f t="shared" si="3"/>
        <v>10.624134533771999</v>
      </c>
      <c r="F16" s="16">
        <f>(C16/C22)*100</f>
        <v>5.770598556607875</v>
      </c>
      <c r="I16" s="58"/>
      <c r="J16" s="58"/>
      <c r="K16" s="58"/>
    </row>
    <row r="17" spans="1:11" x14ac:dyDescent="0.25">
      <c r="A17" s="2" t="s">
        <v>19</v>
      </c>
      <c r="B17" s="86">
        <v>10741.891694</v>
      </c>
      <c r="C17" s="86">
        <v>11362.557309</v>
      </c>
      <c r="D17" s="9">
        <f t="shared" si="2"/>
        <v>620.66561499999989</v>
      </c>
      <c r="E17" s="16">
        <f t="shared" si="3"/>
        <v>5.7779917418705624</v>
      </c>
      <c r="F17" s="16">
        <f>(C17/C22)*100</f>
        <v>4.8623805876947275</v>
      </c>
      <c r="I17" s="58"/>
      <c r="J17" s="58"/>
      <c r="K17" s="58"/>
    </row>
    <row r="18" spans="1:11" x14ac:dyDescent="0.25">
      <c r="A18" s="2" t="s">
        <v>20</v>
      </c>
      <c r="B18" s="86">
        <v>4510.9319580000001</v>
      </c>
      <c r="C18" s="86">
        <v>5072.0264090000001</v>
      </c>
      <c r="D18" s="9">
        <f t="shared" si="2"/>
        <v>561.09445099999994</v>
      </c>
      <c r="E18" s="16">
        <f t="shared" si="3"/>
        <v>12.43854831383382</v>
      </c>
      <c r="F18" s="16">
        <f>(C18/C22)*100</f>
        <v>2.1704729033016483</v>
      </c>
      <c r="I18" s="58"/>
      <c r="J18" s="58"/>
      <c r="K18" s="58"/>
    </row>
    <row r="19" spans="1:11" x14ac:dyDescent="0.25">
      <c r="A19" s="2" t="s">
        <v>21</v>
      </c>
      <c r="B19" s="86">
        <v>4257.7996759999996</v>
      </c>
      <c r="C19" s="86">
        <v>4850.2404420000003</v>
      </c>
      <c r="D19" s="9">
        <f t="shared" si="2"/>
        <v>592.44076600000062</v>
      </c>
      <c r="E19" s="16">
        <f t="shared" si="3"/>
        <v>13.914247054398071</v>
      </c>
      <c r="F19" s="16">
        <f>(C19/C22)*100</f>
        <v>2.0755640063661214</v>
      </c>
      <c r="I19" s="58"/>
      <c r="J19" s="58"/>
      <c r="K19" s="58"/>
    </row>
    <row r="20" spans="1:11" x14ac:dyDescent="0.25">
      <c r="A20" s="2" t="s">
        <v>26</v>
      </c>
      <c r="B20" s="86">
        <v>20546.642061999999</v>
      </c>
      <c r="C20" s="86">
        <v>22647.163786000001</v>
      </c>
      <c r="D20" s="9">
        <f t="shared" si="2"/>
        <v>2100.521724000002</v>
      </c>
      <c r="E20" s="16">
        <f t="shared" si="3"/>
        <v>10.223187407760479</v>
      </c>
      <c r="F20" s="16">
        <f>(C20/C22)*100</f>
        <v>9.6914036659834313</v>
      </c>
      <c r="I20" s="58"/>
      <c r="J20" s="58"/>
      <c r="K20" s="58"/>
    </row>
    <row r="21" spans="1:11" x14ac:dyDescent="0.25">
      <c r="A21" s="2" t="s">
        <v>38</v>
      </c>
      <c r="B21" s="86">
        <v>45802.490076000046</v>
      </c>
      <c r="C21" s="86">
        <v>47263.397068999999</v>
      </c>
      <c r="D21" s="9">
        <f t="shared" si="2"/>
        <v>1460.9069929999532</v>
      </c>
      <c r="E21" s="16">
        <f t="shared" si="3"/>
        <v>3.1895798472438313</v>
      </c>
      <c r="F21" s="16">
        <f>(C21/C22)*100</f>
        <v>20.225431491094401</v>
      </c>
      <c r="I21" s="58"/>
      <c r="J21" s="58"/>
      <c r="K21" s="58"/>
    </row>
    <row r="22" spans="1:11" ht="13" x14ac:dyDescent="0.3">
      <c r="A22" s="6" t="s">
        <v>22</v>
      </c>
      <c r="B22" s="88">
        <v>223184.79141400001</v>
      </c>
      <c r="C22" s="88">
        <v>233683.009877</v>
      </c>
      <c r="D22" s="10">
        <f t="shared" si="2"/>
        <v>10498.218462999997</v>
      </c>
      <c r="E22" s="17">
        <f t="shared" si="3"/>
        <v>4.703823408614868</v>
      </c>
      <c r="F22" s="18">
        <f>SUM(F14:F21)</f>
        <v>99.999999999999986</v>
      </c>
      <c r="I22" s="58"/>
      <c r="J22" s="58"/>
      <c r="K22" s="58"/>
    </row>
    <row r="23" spans="1:11" ht="25.5" customHeight="1" x14ac:dyDescent="0.3">
      <c r="A23" s="6" t="s">
        <v>25</v>
      </c>
      <c r="B23" s="89"/>
      <c r="C23" s="89"/>
      <c r="D23" s="11"/>
      <c r="E23" s="13"/>
      <c r="F23" s="12"/>
      <c r="I23" s="58"/>
      <c r="J23" s="58"/>
      <c r="K23" s="58"/>
    </row>
    <row r="24" spans="1:11" ht="13" x14ac:dyDescent="0.3">
      <c r="A24" s="1" t="s">
        <v>23</v>
      </c>
      <c r="B24" s="90">
        <f>(B12-B22)</f>
        <v>13163.687532999989</v>
      </c>
      <c r="C24" s="90">
        <f>(C12-C22)</f>
        <v>13526.983256999985</v>
      </c>
      <c r="D24" s="10">
        <f>(C24-B24)</f>
        <v>363.29572399999597</v>
      </c>
      <c r="E24" s="17">
        <f>(C24-B24)/B24*100</f>
        <v>2.7598324792293312</v>
      </c>
      <c r="F24" s="15" t="s">
        <v>31</v>
      </c>
      <c r="I24" s="58"/>
      <c r="J24" s="58"/>
      <c r="K24" s="58"/>
    </row>
    <row r="25" spans="1:11" ht="13" x14ac:dyDescent="0.3">
      <c r="A25" s="1" t="s">
        <v>39</v>
      </c>
      <c r="B25" s="90">
        <f>(B24/B12)*100</f>
        <v>5.5696095831240289</v>
      </c>
      <c r="C25" s="90">
        <f>(C24/C12)*100</f>
        <v>5.4718594040280948</v>
      </c>
      <c r="D25" s="10">
        <f t="shared" ref="D25:D31" si="4">(C25-B25)</f>
        <v>-9.7750179095934087E-2</v>
      </c>
      <c r="E25" s="15" t="s">
        <v>31</v>
      </c>
      <c r="F25" s="15" t="s">
        <v>31</v>
      </c>
      <c r="I25" s="58"/>
      <c r="J25" s="58"/>
      <c r="K25" s="58"/>
    </row>
    <row r="26" spans="1:11" x14ac:dyDescent="0.25">
      <c r="A26" s="19" t="s">
        <v>40</v>
      </c>
      <c r="B26" s="91">
        <v>-3054.6873369999998</v>
      </c>
      <c r="C26" s="91">
        <v>-4109.3104050000002</v>
      </c>
      <c r="D26" s="46">
        <f t="shared" si="4"/>
        <v>-1054.6230680000003</v>
      </c>
      <c r="E26" s="47">
        <f t="shared" ref="E26:E30" si="5">(C26-B26)/B26*100</f>
        <v>34.524746779346096</v>
      </c>
      <c r="F26" s="14" t="s">
        <v>31</v>
      </c>
      <c r="I26" s="58"/>
      <c r="J26" s="58"/>
      <c r="K26" s="58"/>
    </row>
    <row r="27" spans="1:11" ht="13" x14ac:dyDescent="0.3">
      <c r="A27" s="20" t="s">
        <v>24</v>
      </c>
      <c r="B27" s="90">
        <f>SUM(B24,B26)</f>
        <v>10109.00019599999</v>
      </c>
      <c r="C27" s="90">
        <f>SUM(C24,C26)</f>
        <v>9417.6728519999851</v>
      </c>
      <c r="D27" s="10">
        <f t="shared" si="4"/>
        <v>-691.32734400000481</v>
      </c>
      <c r="E27" s="17">
        <f t="shared" si="5"/>
        <v>-6.8387311365722878</v>
      </c>
      <c r="F27" s="15" t="s">
        <v>31</v>
      </c>
      <c r="I27" s="58"/>
      <c r="J27" s="58"/>
      <c r="K27" s="58"/>
    </row>
    <row r="28" spans="1:11" x14ac:dyDescent="0.25">
      <c r="A28" s="19" t="s">
        <v>33</v>
      </c>
      <c r="B28" s="91">
        <v>-2325.5908089999998</v>
      </c>
      <c r="C28" s="91">
        <v>-2743.449044</v>
      </c>
      <c r="D28" s="46">
        <f t="shared" si="4"/>
        <v>-417.85823500000015</v>
      </c>
      <c r="E28" s="47">
        <f t="shared" si="5"/>
        <v>17.967831373554429</v>
      </c>
      <c r="F28" s="14" t="s">
        <v>31</v>
      </c>
      <c r="I28" s="58"/>
      <c r="J28" s="58"/>
      <c r="K28" s="58"/>
    </row>
    <row r="29" spans="1:11" x14ac:dyDescent="0.25">
      <c r="A29" s="19" t="s">
        <v>34</v>
      </c>
      <c r="B29" s="91">
        <v>0</v>
      </c>
      <c r="C29" s="91">
        <v>0.43269999999984066</v>
      </c>
      <c r="D29" s="46">
        <f t="shared" si="4"/>
        <v>0.43269999999984066</v>
      </c>
      <c r="E29" s="47">
        <v>0</v>
      </c>
      <c r="F29" s="14" t="s">
        <v>31</v>
      </c>
      <c r="I29" s="58"/>
      <c r="J29" s="58"/>
      <c r="K29" s="58"/>
    </row>
    <row r="30" spans="1:11" ht="13" x14ac:dyDescent="0.3">
      <c r="A30" s="1" t="s">
        <v>0</v>
      </c>
      <c r="B30" s="90">
        <f>SUM(B27:B29)</f>
        <v>7783.4093869999906</v>
      </c>
      <c r="C30" s="90">
        <f>SUM(C27:C29)</f>
        <v>6674.6565079999855</v>
      </c>
      <c r="D30" s="10">
        <f t="shared" si="4"/>
        <v>-1108.7528790000051</v>
      </c>
      <c r="E30" s="17">
        <f t="shared" si="5"/>
        <v>-14.245079808494552</v>
      </c>
      <c r="F30" s="15" t="s">
        <v>31</v>
      </c>
      <c r="I30" s="58"/>
      <c r="J30" s="58"/>
      <c r="K30" s="58"/>
    </row>
    <row r="31" spans="1:11" ht="13" x14ac:dyDescent="0.3">
      <c r="A31" s="6" t="s">
        <v>41</v>
      </c>
      <c r="B31" s="92">
        <f>(B30/B12)*100</f>
        <v>3.293192078780157</v>
      </c>
      <c r="C31" s="92">
        <f>(C30/C12)*100</f>
        <v>2.6999946172815084</v>
      </c>
      <c r="D31" s="10">
        <f t="shared" si="4"/>
        <v>-0.5931974614986486</v>
      </c>
      <c r="E31" s="15" t="s">
        <v>31</v>
      </c>
      <c r="F31" s="15" t="s">
        <v>31</v>
      </c>
      <c r="I31" s="58"/>
      <c r="J31" s="58"/>
      <c r="K31" s="58"/>
    </row>
    <row r="32" spans="1:11" ht="51" customHeight="1" x14ac:dyDescent="0.25">
      <c r="A32" s="69" t="s">
        <v>55</v>
      </c>
      <c r="B32" s="69"/>
      <c r="C32" s="69"/>
      <c r="D32" s="69"/>
      <c r="E32" s="69"/>
      <c r="F32" s="69"/>
      <c r="I32" s="58"/>
      <c r="J32" s="58"/>
      <c r="K32" s="58"/>
    </row>
    <row r="33" spans="1:11" ht="63.75" customHeight="1" x14ac:dyDescent="0.25">
      <c r="A33" s="64" t="s">
        <v>28</v>
      </c>
      <c r="B33" s="64"/>
      <c r="C33" s="64"/>
      <c r="D33" s="64"/>
      <c r="E33" s="64"/>
      <c r="F33" s="64"/>
      <c r="I33" s="58"/>
      <c r="J33" s="58"/>
      <c r="K33" s="58"/>
    </row>
    <row r="34" spans="1:11" ht="51" customHeight="1" x14ac:dyDescent="0.25">
      <c r="A34" s="64" t="s">
        <v>30</v>
      </c>
      <c r="B34" s="64"/>
      <c r="C34" s="64"/>
      <c r="D34" s="64"/>
      <c r="E34" s="64"/>
      <c r="F34" s="64"/>
      <c r="I34" s="58"/>
      <c r="J34" s="58"/>
      <c r="K34" s="58"/>
    </row>
    <row r="35" spans="1:11" ht="89.25" customHeight="1" x14ac:dyDescent="0.25">
      <c r="A35" s="64" t="s">
        <v>48</v>
      </c>
      <c r="B35" s="64"/>
      <c r="C35" s="64"/>
      <c r="D35" s="64"/>
      <c r="E35" s="64"/>
      <c r="F35" s="64"/>
    </row>
    <row r="36" spans="1:11" ht="51" customHeight="1" x14ac:dyDescent="0.25">
      <c r="A36" s="64" t="s">
        <v>42</v>
      </c>
      <c r="B36" s="64"/>
      <c r="C36" s="64"/>
      <c r="D36" s="64"/>
      <c r="E36" s="64"/>
      <c r="F36" s="64"/>
    </row>
    <row r="37" spans="1:11" ht="25.5" customHeight="1" x14ac:dyDescent="0.25">
      <c r="A37" s="64" t="s">
        <v>43</v>
      </c>
      <c r="B37" s="64"/>
      <c r="C37" s="64"/>
      <c r="D37" s="64"/>
      <c r="E37" s="64"/>
      <c r="F37" s="64"/>
    </row>
    <row r="38" spans="1:11" ht="51" customHeight="1" x14ac:dyDescent="0.25">
      <c r="A38" s="64" t="s">
        <v>44</v>
      </c>
      <c r="B38" s="65"/>
      <c r="C38" s="65"/>
      <c r="D38" s="65"/>
      <c r="E38" s="65"/>
      <c r="F38" s="65"/>
    </row>
    <row r="39" spans="1:11" ht="25.5" customHeight="1" x14ac:dyDescent="0.25">
      <c r="A39" s="64" t="s">
        <v>45</v>
      </c>
      <c r="B39" s="64"/>
      <c r="C39" s="64"/>
      <c r="D39" s="64"/>
      <c r="E39" s="64"/>
      <c r="F39" s="64"/>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9"/>
  <sheetViews>
    <sheetView zoomScale="95" zoomScaleNormal="95" workbookViewId="0">
      <selection activeCell="E6" sqref="E6"/>
    </sheetView>
  </sheetViews>
  <sheetFormatPr defaultColWidth="9.36328125" defaultRowHeight="12.5" x14ac:dyDescent="0.25"/>
  <cols>
    <col min="1" max="1" width="35" style="22" customWidth="1"/>
    <col min="2" max="3" width="9.36328125" style="95"/>
    <col min="4" max="4" width="9.6328125" style="22" bestFit="1" customWidth="1"/>
    <col min="5" max="5" width="9.6328125" style="22" customWidth="1"/>
    <col min="6" max="6" width="11.36328125" style="22" customWidth="1"/>
    <col min="7" max="16384" width="9.36328125" style="22"/>
  </cols>
  <sheetData>
    <row r="1" spans="1:11" ht="25.5" customHeight="1" x14ac:dyDescent="0.3">
      <c r="A1" s="66" t="s">
        <v>56</v>
      </c>
      <c r="B1" s="66"/>
      <c r="C1" s="66"/>
      <c r="D1" s="66"/>
      <c r="E1" s="66"/>
      <c r="F1" s="66"/>
    </row>
    <row r="2" spans="1:11" ht="13" x14ac:dyDescent="0.3">
      <c r="A2" s="67" t="s">
        <v>82</v>
      </c>
      <c r="B2" s="67"/>
      <c r="C2" s="67"/>
      <c r="D2" s="67"/>
      <c r="E2" s="67"/>
      <c r="F2" s="67"/>
    </row>
    <row r="3" spans="1:11" ht="13" x14ac:dyDescent="0.3">
      <c r="A3" s="68" t="s">
        <v>29</v>
      </c>
      <c r="B3" s="68"/>
      <c r="C3" s="68"/>
      <c r="D3" s="68"/>
      <c r="E3" s="68"/>
      <c r="F3" s="68"/>
    </row>
    <row r="4" spans="1:11" ht="65" x14ac:dyDescent="0.3">
      <c r="A4" s="39"/>
      <c r="B4" s="93" t="s">
        <v>65</v>
      </c>
      <c r="C4" s="93" t="s">
        <v>75</v>
      </c>
      <c r="D4" s="7" t="s">
        <v>11</v>
      </c>
      <c r="E4" s="8" t="s">
        <v>76</v>
      </c>
      <c r="F4" s="8" t="s">
        <v>77</v>
      </c>
    </row>
    <row r="5" spans="1:11" ht="25.5" customHeight="1" x14ac:dyDescent="0.3">
      <c r="A5" s="4" t="s">
        <v>2</v>
      </c>
      <c r="B5" s="94"/>
      <c r="C5" s="94"/>
      <c r="D5" s="5"/>
      <c r="E5" s="5"/>
      <c r="F5" s="5"/>
      <c r="I5" s="58"/>
      <c r="J5" s="58"/>
      <c r="K5" s="58"/>
    </row>
    <row r="6" spans="1:11" x14ac:dyDescent="0.25">
      <c r="A6" s="2" t="s">
        <v>32</v>
      </c>
      <c r="B6" s="86">
        <v>128927.117598</v>
      </c>
      <c r="C6" s="86">
        <v>132248.805498</v>
      </c>
      <c r="D6" s="9">
        <f>(C6-B6)</f>
        <v>3321.6879000000044</v>
      </c>
      <c r="E6" s="16">
        <f>(C6-B6)/B6*100</f>
        <v>2.5764074788029951</v>
      </c>
      <c r="F6" s="16">
        <f>(C6/C12)*100</f>
        <v>71.867738049511615</v>
      </c>
      <c r="I6" s="58"/>
      <c r="J6" s="58"/>
      <c r="K6" s="58"/>
    </row>
    <row r="7" spans="1:11" x14ac:dyDescent="0.25">
      <c r="A7" s="2" t="s">
        <v>12</v>
      </c>
      <c r="B7" s="86">
        <v>1118.6719880000001</v>
      </c>
      <c r="C7" s="86">
        <v>1223.0552479999999</v>
      </c>
      <c r="D7" s="9">
        <f t="shared" ref="D7:D12" si="0">(C7-B7)</f>
        <v>104.38325999999984</v>
      </c>
      <c r="E7" s="16">
        <f t="shared" ref="E7:E11" si="1">(C7-B7)/B7*100</f>
        <v>9.3309979260873241</v>
      </c>
      <c r="F7" s="16">
        <f>(C7/C12)*100</f>
        <v>0.66464278336845739</v>
      </c>
      <c r="I7" s="58"/>
      <c r="J7" s="58"/>
      <c r="K7" s="58"/>
    </row>
    <row r="8" spans="1:11" x14ac:dyDescent="0.25">
      <c r="A8" s="2" t="s">
        <v>13</v>
      </c>
      <c r="B8" s="86">
        <v>5687.4787450000003</v>
      </c>
      <c r="C8" s="86">
        <v>5832.9247150000001</v>
      </c>
      <c r="D8" s="9">
        <f t="shared" si="0"/>
        <v>145.44596999999976</v>
      </c>
      <c r="E8" s="16">
        <f t="shared" si="1"/>
        <v>2.5573013372202018</v>
      </c>
      <c r="F8" s="16">
        <f>(C8/C12)*100</f>
        <v>3.1697761193501428</v>
      </c>
      <c r="I8" s="58"/>
      <c r="J8" s="58"/>
      <c r="K8" s="58"/>
    </row>
    <row r="9" spans="1:11" x14ac:dyDescent="0.25">
      <c r="A9" s="2" t="s">
        <v>14</v>
      </c>
      <c r="B9" s="86">
        <v>902.35041899999999</v>
      </c>
      <c r="C9" s="86">
        <v>849.94609700000001</v>
      </c>
      <c r="D9" s="9">
        <f t="shared" si="0"/>
        <v>-52.404321999999979</v>
      </c>
      <c r="E9" s="16">
        <f t="shared" si="1"/>
        <v>-5.8075356199286015</v>
      </c>
      <c r="F9" s="16">
        <f>(C9/C12)*100</f>
        <v>0.46188472724106816</v>
      </c>
      <c r="I9" s="58"/>
      <c r="J9" s="58"/>
      <c r="K9" s="58"/>
    </row>
    <row r="10" spans="1:11" x14ac:dyDescent="0.25">
      <c r="A10" s="2" t="s">
        <v>26</v>
      </c>
      <c r="B10" s="86">
        <v>28081.585258999999</v>
      </c>
      <c r="C10" s="86">
        <v>31992.274935000001</v>
      </c>
      <c r="D10" s="9">
        <f t="shared" si="0"/>
        <v>3910.6896760000018</v>
      </c>
      <c r="E10" s="16">
        <f t="shared" si="1"/>
        <v>13.926171332320516</v>
      </c>
      <c r="F10" s="16">
        <f>(C10/C12)*100</f>
        <v>17.385506250726081</v>
      </c>
      <c r="I10" s="58"/>
      <c r="J10" s="58"/>
      <c r="K10" s="58"/>
    </row>
    <row r="11" spans="1:11" x14ac:dyDescent="0.25">
      <c r="A11" s="2" t="s">
        <v>27</v>
      </c>
      <c r="B11" s="86">
        <v>11671.979950000008</v>
      </c>
      <c r="C11" s="86">
        <v>11869.923895000014</v>
      </c>
      <c r="D11" s="9">
        <f t="shared" si="0"/>
        <v>197.94394500000635</v>
      </c>
      <c r="E11" s="16">
        <f t="shared" si="1"/>
        <v>1.6958900362059499</v>
      </c>
      <c r="F11" s="16">
        <f>(C11/C12)*100</f>
        <v>6.4504520698026315</v>
      </c>
      <c r="I11" s="58"/>
      <c r="J11" s="58"/>
      <c r="K11" s="58"/>
    </row>
    <row r="12" spans="1:11" ht="13" x14ac:dyDescent="0.3">
      <c r="A12" s="6" t="s">
        <v>37</v>
      </c>
      <c r="B12" s="88">
        <v>176389.18395899999</v>
      </c>
      <c r="C12" s="88">
        <v>184016.93038800001</v>
      </c>
      <c r="D12" s="10">
        <f t="shared" si="0"/>
        <v>7627.7464290000207</v>
      </c>
      <c r="E12" s="17">
        <f>(C12-B12)/B12*100</f>
        <v>4.3243844422870161</v>
      </c>
      <c r="F12" s="18">
        <f>SUM(F6:F11)</f>
        <v>100.00000000000001</v>
      </c>
      <c r="I12" s="58"/>
      <c r="J12" s="58"/>
      <c r="K12" s="58"/>
    </row>
    <row r="13" spans="1:11" ht="25.5" customHeight="1" x14ac:dyDescent="0.3">
      <c r="A13" s="6" t="s">
        <v>15</v>
      </c>
      <c r="B13" s="89"/>
      <c r="C13" s="89"/>
      <c r="D13" s="11"/>
      <c r="E13" s="13"/>
      <c r="F13" s="12"/>
      <c r="I13" s="58"/>
      <c r="J13" s="58"/>
      <c r="K13" s="58"/>
    </row>
    <row r="14" spans="1:11" x14ac:dyDescent="0.25">
      <c r="A14" s="2" t="s">
        <v>16</v>
      </c>
      <c r="B14" s="86">
        <v>33029.567803999998</v>
      </c>
      <c r="C14" s="86">
        <v>29934.880428</v>
      </c>
      <c r="D14" s="9">
        <f>(C14-B14)</f>
        <v>-3094.687375999998</v>
      </c>
      <c r="E14" s="16">
        <f>(C14-B14)/B14*100</f>
        <v>-9.3694455657552389</v>
      </c>
      <c r="F14" s="16">
        <f>(C14/C22)*100</f>
        <v>17.119319319630211</v>
      </c>
      <c r="I14" s="58"/>
      <c r="J14" s="58"/>
      <c r="K14" s="58"/>
    </row>
    <row r="15" spans="1:11" x14ac:dyDescent="0.25">
      <c r="A15" s="2" t="s">
        <v>17</v>
      </c>
      <c r="B15" s="86">
        <v>58370.351071999998</v>
      </c>
      <c r="C15" s="86">
        <v>63464.395153999998</v>
      </c>
      <c r="D15" s="9">
        <f t="shared" ref="D15:D22" si="2">(C15-B15)</f>
        <v>5094.0440820000003</v>
      </c>
      <c r="E15" s="16">
        <f t="shared" ref="E15:E22" si="3">(C15-B15)/B15*100</f>
        <v>8.7271088633962179</v>
      </c>
      <c r="F15" s="16">
        <f>(C15/C22)*100</f>
        <v>36.294357302736238</v>
      </c>
      <c r="I15" s="58"/>
      <c r="J15" s="58"/>
      <c r="K15" s="58"/>
    </row>
    <row r="16" spans="1:11" x14ac:dyDescent="0.25">
      <c r="A16" s="2" t="s">
        <v>18</v>
      </c>
      <c r="B16" s="86">
        <v>9469.4762609999998</v>
      </c>
      <c r="C16" s="86">
        <v>10471.644695000001</v>
      </c>
      <c r="D16" s="9">
        <f t="shared" si="2"/>
        <v>1002.1684340000011</v>
      </c>
      <c r="E16" s="16">
        <f t="shared" si="3"/>
        <v>10.583145322697812</v>
      </c>
      <c r="F16" s="16">
        <f>(C16/C22)*100</f>
        <v>5.9885801036217421</v>
      </c>
      <c r="I16" s="58"/>
      <c r="J16" s="58"/>
      <c r="K16" s="58"/>
    </row>
    <row r="17" spans="1:11" x14ac:dyDescent="0.25">
      <c r="A17" s="2" t="s">
        <v>19</v>
      </c>
      <c r="B17" s="86">
        <v>7919.7134290000004</v>
      </c>
      <c r="C17" s="86">
        <v>8305.6497039999995</v>
      </c>
      <c r="D17" s="9">
        <f t="shared" si="2"/>
        <v>385.93627499999911</v>
      </c>
      <c r="E17" s="16">
        <f t="shared" si="3"/>
        <v>4.8731090898667802</v>
      </c>
      <c r="F17" s="16">
        <f>(C17/C22)*100</f>
        <v>4.7498793182675119</v>
      </c>
      <c r="I17" s="58"/>
      <c r="J17" s="58"/>
      <c r="K17" s="58"/>
    </row>
    <row r="18" spans="1:11" x14ac:dyDescent="0.25">
      <c r="A18" s="2" t="s">
        <v>20</v>
      </c>
      <c r="B18" s="86">
        <v>3415.9621780000002</v>
      </c>
      <c r="C18" s="86">
        <v>3806.5619959999999</v>
      </c>
      <c r="D18" s="9">
        <f t="shared" si="2"/>
        <v>390.59981799999969</v>
      </c>
      <c r="E18" s="16">
        <f t="shared" si="3"/>
        <v>11.434547505109984</v>
      </c>
      <c r="F18" s="16">
        <f>(C18/C22)*100</f>
        <v>2.1769170074432385</v>
      </c>
      <c r="I18" s="58"/>
      <c r="J18" s="58"/>
      <c r="K18" s="58"/>
    </row>
    <row r="19" spans="1:11" x14ac:dyDescent="0.25">
      <c r="A19" s="2" t="s">
        <v>21</v>
      </c>
      <c r="B19" s="86">
        <v>3251.6605410000002</v>
      </c>
      <c r="C19" s="86">
        <v>3667.410406</v>
      </c>
      <c r="D19" s="9">
        <f t="shared" si="2"/>
        <v>415.74986499999977</v>
      </c>
      <c r="E19" s="16">
        <f t="shared" si="3"/>
        <v>12.785770831789902</v>
      </c>
      <c r="F19" s="16">
        <f>(C19/C22)*100</f>
        <v>2.0973382528604723</v>
      </c>
      <c r="I19" s="58"/>
      <c r="J19" s="58"/>
      <c r="K19" s="58"/>
    </row>
    <row r="20" spans="1:11" x14ac:dyDescent="0.25">
      <c r="A20" s="2" t="s">
        <v>26</v>
      </c>
      <c r="B20" s="86">
        <v>19834.957675000001</v>
      </c>
      <c r="C20" s="86">
        <v>21712.419408000002</v>
      </c>
      <c r="D20" s="9">
        <f t="shared" si="2"/>
        <v>1877.4617330000001</v>
      </c>
      <c r="E20" s="16">
        <f t="shared" si="3"/>
        <v>9.4654183979749789</v>
      </c>
      <c r="F20" s="16">
        <f>(C20/C22)*100</f>
        <v>12.417014390330149</v>
      </c>
      <c r="I20" s="58"/>
      <c r="J20" s="58"/>
      <c r="K20" s="58"/>
    </row>
    <row r="21" spans="1:11" x14ac:dyDescent="0.25">
      <c r="A21" s="2" t="s">
        <v>38</v>
      </c>
      <c r="B21" s="86">
        <v>32708.842926999991</v>
      </c>
      <c r="C21" s="86">
        <v>33497.264069000026</v>
      </c>
      <c r="D21" s="9">
        <f t="shared" si="2"/>
        <v>788.42114200003562</v>
      </c>
      <c r="E21" s="16">
        <f t="shared" si="3"/>
        <v>2.4104219882055871</v>
      </c>
      <c r="F21" s="16">
        <f>(C21/C22)*100</f>
        <v>19.156594305110445</v>
      </c>
      <c r="I21" s="58"/>
      <c r="J21" s="58"/>
      <c r="K21" s="58"/>
    </row>
    <row r="22" spans="1:11" ht="13" x14ac:dyDescent="0.3">
      <c r="A22" s="6" t="s">
        <v>22</v>
      </c>
      <c r="B22" s="88">
        <v>168000.53188699999</v>
      </c>
      <c r="C22" s="88">
        <v>174860.22586000001</v>
      </c>
      <c r="D22" s="10">
        <f t="shared" si="2"/>
        <v>6859.6939730000158</v>
      </c>
      <c r="E22" s="17">
        <f t="shared" si="3"/>
        <v>4.0831382472133848</v>
      </c>
      <c r="F22" s="18">
        <f>SUM(F14:F21)</f>
        <v>100.00000000000001</v>
      </c>
      <c r="I22" s="58"/>
      <c r="J22" s="58"/>
      <c r="K22" s="58"/>
    </row>
    <row r="23" spans="1:11" ht="25.5" customHeight="1" x14ac:dyDescent="0.3">
      <c r="A23" s="6" t="s">
        <v>25</v>
      </c>
      <c r="B23" s="89"/>
      <c r="C23" s="89"/>
      <c r="D23" s="11"/>
      <c r="E23" s="13"/>
      <c r="F23" s="12"/>
      <c r="I23" s="58"/>
      <c r="J23" s="58"/>
      <c r="K23" s="58"/>
    </row>
    <row r="24" spans="1:11" ht="13" x14ac:dyDescent="0.3">
      <c r="A24" s="1" t="s">
        <v>23</v>
      </c>
      <c r="B24" s="90">
        <f>(B12-B22)</f>
        <v>8388.6520719999971</v>
      </c>
      <c r="C24" s="90">
        <f>(C12-C22)</f>
        <v>9156.704528000002</v>
      </c>
      <c r="D24" s="10">
        <f>(C24-B24)</f>
        <v>768.0524560000049</v>
      </c>
      <c r="E24" s="17">
        <f>(C24-B24)/B24*100</f>
        <v>9.1558506588161315</v>
      </c>
      <c r="F24" s="15" t="s">
        <v>31</v>
      </c>
      <c r="I24" s="58"/>
      <c r="J24" s="58"/>
      <c r="K24" s="58"/>
    </row>
    <row r="25" spans="1:11" ht="13" x14ac:dyDescent="0.3">
      <c r="A25" s="1" t="s">
        <v>39</v>
      </c>
      <c r="B25" s="90">
        <f>(B24/B12)*100</f>
        <v>4.7557632977937363</v>
      </c>
      <c r="C25" s="90">
        <f>(C24/C12)*100</f>
        <v>4.9760119944904391</v>
      </c>
      <c r="D25" s="10">
        <f t="shared" ref="D25:D31" si="4">(C25-B25)</f>
        <v>0.22024869669670277</v>
      </c>
      <c r="E25" s="15" t="s">
        <v>31</v>
      </c>
      <c r="F25" s="15" t="s">
        <v>31</v>
      </c>
      <c r="I25" s="58"/>
      <c r="J25" s="58"/>
      <c r="K25" s="58"/>
    </row>
    <row r="26" spans="1:11" x14ac:dyDescent="0.25">
      <c r="A26" s="19" t="s">
        <v>40</v>
      </c>
      <c r="B26" s="91">
        <v>-2422.738871</v>
      </c>
      <c r="C26" s="95">
        <v>-3076.020137</v>
      </c>
      <c r="D26" s="46">
        <f t="shared" si="4"/>
        <v>-653.28126599999996</v>
      </c>
      <c r="E26" s="47">
        <f t="shared" ref="E26:E28" si="5">(C26-B26)/B26*100</f>
        <v>26.964576076263398</v>
      </c>
      <c r="F26" s="14" t="s">
        <v>31</v>
      </c>
      <c r="I26" s="58"/>
      <c r="J26" s="58"/>
      <c r="K26" s="58"/>
    </row>
    <row r="27" spans="1:11" ht="13" x14ac:dyDescent="0.3">
      <c r="A27" s="20" t="s">
        <v>24</v>
      </c>
      <c r="B27" s="90">
        <f>SUM(B24,B26)</f>
        <v>5965.9132009999976</v>
      </c>
      <c r="C27" s="90">
        <f>SUM(C24,C26)</f>
        <v>6080.6843910000025</v>
      </c>
      <c r="D27" s="10">
        <f t="shared" si="4"/>
        <v>114.77119000000494</v>
      </c>
      <c r="E27" s="17">
        <f t="shared" si="5"/>
        <v>1.923782430840046</v>
      </c>
      <c r="F27" s="15" t="s">
        <v>31</v>
      </c>
      <c r="I27" s="58"/>
      <c r="J27" s="58"/>
      <c r="K27" s="58"/>
    </row>
    <row r="28" spans="1:11" x14ac:dyDescent="0.25">
      <c r="A28" s="19" t="s">
        <v>33</v>
      </c>
      <c r="B28" s="91">
        <v>-1659.529346</v>
      </c>
      <c r="C28" s="91">
        <v>-1863.0546730000001</v>
      </c>
      <c r="D28" s="46">
        <f t="shared" si="4"/>
        <v>-203.52532700000006</v>
      </c>
      <c r="E28" s="47">
        <f t="shared" si="5"/>
        <v>12.264039047610794</v>
      </c>
      <c r="F28" s="14" t="s">
        <v>31</v>
      </c>
      <c r="I28" s="58"/>
      <c r="J28" s="58"/>
      <c r="K28" s="58"/>
    </row>
    <row r="29" spans="1:11" x14ac:dyDescent="0.25">
      <c r="A29" s="19" t="s">
        <v>34</v>
      </c>
      <c r="B29" s="91">
        <v>0</v>
      </c>
      <c r="C29" s="91">
        <v>0.43269999999984066</v>
      </c>
      <c r="D29" s="46">
        <f t="shared" si="4"/>
        <v>0.43269999999984066</v>
      </c>
      <c r="E29" s="47">
        <v>0</v>
      </c>
      <c r="F29" s="14" t="s">
        <v>31</v>
      </c>
      <c r="I29" s="58"/>
      <c r="J29" s="58"/>
      <c r="K29" s="58"/>
    </row>
    <row r="30" spans="1:11" ht="13" x14ac:dyDescent="0.3">
      <c r="A30" s="1" t="s">
        <v>0</v>
      </c>
      <c r="B30" s="90">
        <f>SUM(B27:B29)</f>
        <v>4306.3838549999973</v>
      </c>
      <c r="C30" s="90">
        <f>SUM(C27:C29)</f>
        <v>4218.0624180000013</v>
      </c>
      <c r="D30" s="10">
        <f>(C30-B30)</f>
        <v>-88.321436999995967</v>
      </c>
      <c r="E30" s="17">
        <f>(C30-B30)/B30*100</f>
        <v>-2.0509420426478919</v>
      </c>
      <c r="F30" s="15" t="s">
        <v>31</v>
      </c>
      <c r="I30" s="58"/>
      <c r="J30" s="58"/>
      <c r="K30" s="58"/>
    </row>
    <row r="31" spans="1:11" ht="13" x14ac:dyDescent="0.3">
      <c r="A31" s="6" t="s">
        <v>41</v>
      </c>
      <c r="B31" s="92">
        <f>(B30/B12)*100</f>
        <v>2.4414103848912729</v>
      </c>
      <c r="C31" s="92">
        <f>(C30/C12)*100</f>
        <v>2.2922143137080973</v>
      </c>
      <c r="D31" s="10">
        <f t="shared" si="4"/>
        <v>-0.14919607118317568</v>
      </c>
      <c r="E31" s="15" t="s">
        <v>31</v>
      </c>
      <c r="F31" s="15" t="s">
        <v>31</v>
      </c>
      <c r="I31" s="58"/>
      <c r="J31" s="58"/>
      <c r="K31" s="58"/>
    </row>
    <row r="32" spans="1:11" ht="51" customHeight="1" x14ac:dyDescent="0.25">
      <c r="A32" s="69" t="s">
        <v>55</v>
      </c>
      <c r="B32" s="69"/>
      <c r="C32" s="69"/>
      <c r="D32" s="69"/>
      <c r="E32" s="69"/>
      <c r="F32" s="69"/>
      <c r="I32" s="58"/>
      <c r="J32" s="58"/>
      <c r="K32" s="58"/>
    </row>
    <row r="33" spans="1:11" ht="63.75" customHeight="1" x14ac:dyDescent="0.25">
      <c r="A33" s="64" t="s">
        <v>28</v>
      </c>
      <c r="B33" s="64"/>
      <c r="C33" s="64"/>
      <c r="D33" s="64"/>
      <c r="E33" s="64"/>
      <c r="F33" s="64"/>
      <c r="I33" s="58"/>
      <c r="J33" s="58"/>
      <c r="K33" s="58"/>
    </row>
    <row r="34" spans="1:11" ht="51" customHeight="1" x14ac:dyDescent="0.25">
      <c r="A34" s="64" t="s">
        <v>30</v>
      </c>
      <c r="B34" s="64"/>
      <c r="C34" s="64"/>
      <c r="D34" s="64"/>
      <c r="E34" s="64"/>
      <c r="F34" s="64"/>
      <c r="I34" s="58"/>
      <c r="J34" s="58"/>
      <c r="K34" s="58"/>
    </row>
    <row r="35" spans="1:11" ht="89.25" customHeight="1" x14ac:dyDescent="0.25">
      <c r="A35" s="64" t="s">
        <v>48</v>
      </c>
      <c r="B35" s="64"/>
      <c r="C35" s="64"/>
      <c r="D35" s="64"/>
      <c r="E35" s="64"/>
      <c r="F35" s="64"/>
    </row>
    <row r="36" spans="1:11" ht="51" customHeight="1" x14ac:dyDescent="0.25">
      <c r="A36" s="64" t="s">
        <v>42</v>
      </c>
      <c r="B36" s="64"/>
      <c r="C36" s="64"/>
      <c r="D36" s="64"/>
      <c r="E36" s="64"/>
      <c r="F36" s="64"/>
    </row>
    <row r="37" spans="1:11" ht="25.5" customHeight="1" x14ac:dyDescent="0.25">
      <c r="A37" s="64" t="s">
        <v>43</v>
      </c>
      <c r="B37" s="64"/>
      <c r="C37" s="64"/>
      <c r="D37" s="64"/>
      <c r="E37" s="64"/>
      <c r="F37" s="64"/>
    </row>
    <row r="38" spans="1:11" ht="51" customHeight="1" x14ac:dyDescent="0.25">
      <c r="A38" s="64" t="s">
        <v>44</v>
      </c>
      <c r="B38" s="65"/>
      <c r="C38" s="65"/>
      <c r="D38" s="65"/>
      <c r="E38" s="65"/>
      <c r="F38" s="65"/>
    </row>
    <row r="39" spans="1:11" ht="25.5" customHeight="1" x14ac:dyDescent="0.25">
      <c r="A39" s="64" t="s">
        <v>45</v>
      </c>
      <c r="B39" s="64"/>
      <c r="C39" s="64"/>
      <c r="D39" s="64"/>
      <c r="E39" s="64"/>
      <c r="F39" s="64"/>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9"/>
  <sheetViews>
    <sheetView zoomScale="96" zoomScaleNormal="96" workbookViewId="0">
      <selection activeCell="E6" sqref="E6"/>
    </sheetView>
  </sheetViews>
  <sheetFormatPr defaultColWidth="9.36328125" defaultRowHeight="12.5" x14ac:dyDescent="0.25"/>
  <cols>
    <col min="1" max="1" width="35" style="22" customWidth="1"/>
    <col min="2" max="3" width="9.36328125" style="95"/>
    <col min="4" max="4" width="9.36328125" style="22"/>
    <col min="5" max="5" width="9.6328125" style="22" customWidth="1"/>
    <col min="6" max="6" width="11.36328125" style="22" customWidth="1"/>
    <col min="7" max="16384" width="9.36328125" style="22"/>
  </cols>
  <sheetData>
    <row r="1" spans="1:11" ht="25.5" customHeight="1" x14ac:dyDescent="0.3">
      <c r="A1" s="66" t="s">
        <v>54</v>
      </c>
      <c r="B1" s="66"/>
      <c r="C1" s="66"/>
      <c r="D1" s="66"/>
      <c r="E1" s="66"/>
      <c r="F1" s="66"/>
    </row>
    <row r="2" spans="1:11" ht="13" x14ac:dyDescent="0.3">
      <c r="A2" s="67" t="s">
        <v>81</v>
      </c>
      <c r="B2" s="67"/>
      <c r="C2" s="67"/>
      <c r="D2" s="67"/>
      <c r="E2" s="67"/>
      <c r="F2" s="67"/>
    </row>
    <row r="3" spans="1:11" ht="13" x14ac:dyDescent="0.3">
      <c r="A3" s="68" t="s">
        <v>29</v>
      </c>
      <c r="B3" s="68"/>
      <c r="C3" s="68"/>
      <c r="D3" s="68"/>
      <c r="E3" s="68"/>
      <c r="F3" s="68"/>
    </row>
    <row r="4" spans="1:11" ht="65" x14ac:dyDescent="0.3">
      <c r="A4" s="39"/>
      <c r="B4" s="93" t="s">
        <v>65</v>
      </c>
      <c r="C4" s="93" t="s">
        <v>75</v>
      </c>
      <c r="D4" s="56" t="s">
        <v>11</v>
      </c>
      <c r="E4" s="57" t="s">
        <v>76</v>
      </c>
      <c r="F4" s="57" t="s">
        <v>77</v>
      </c>
    </row>
    <row r="5" spans="1:11" ht="25.5" customHeight="1" x14ac:dyDescent="0.3">
      <c r="A5" s="4" t="s">
        <v>2</v>
      </c>
      <c r="B5" s="94"/>
      <c r="C5" s="94"/>
      <c r="D5" s="5"/>
      <c r="E5" s="5"/>
      <c r="F5" s="5"/>
      <c r="I5" s="58"/>
      <c r="J5" s="58"/>
      <c r="K5" s="58"/>
    </row>
    <row r="6" spans="1:11" x14ac:dyDescent="0.25">
      <c r="A6" s="2" t="s">
        <v>32</v>
      </c>
      <c r="B6" s="86">
        <v>50331.444295000008</v>
      </c>
      <c r="C6" s="86">
        <v>53051.065212999994</v>
      </c>
      <c r="D6" s="9">
        <f>(C6-B6)</f>
        <v>2719.620917999986</v>
      </c>
      <c r="E6" s="16">
        <f>(C6-B6)/B6*100</f>
        <v>5.4034231604002603</v>
      </c>
      <c r="F6" s="16">
        <f>(C6/C12)*100</f>
        <v>83.950773878827462</v>
      </c>
      <c r="I6" s="58"/>
      <c r="J6" s="58"/>
      <c r="K6" s="58"/>
    </row>
    <row r="7" spans="1:11" x14ac:dyDescent="0.25">
      <c r="A7" s="2" t="s">
        <v>12</v>
      </c>
      <c r="B7" s="86">
        <v>2426.9351059999999</v>
      </c>
      <c r="C7" s="86">
        <v>2674.5327569999999</v>
      </c>
      <c r="D7" s="9">
        <f t="shared" ref="D7:D31" si="0">(C7-B7)</f>
        <v>247.59765100000004</v>
      </c>
      <c r="E7" s="16">
        <f t="shared" ref="E7:E30" si="1">(C7-B7)/B7*100</f>
        <v>10.202071344547935</v>
      </c>
      <c r="F7" s="16">
        <f>(C7/C12)*100</f>
        <v>4.2323201958893719</v>
      </c>
      <c r="I7" s="58"/>
      <c r="J7" s="58"/>
      <c r="K7" s="58"/>
    </row>
    <row r="8" spans="1:11" x14ac:dyDescent="0.25">
      <c r="A8" s="2" t="s">
        <v>13</v>
      </c>
      <c r="B8" s="86">
        <v>1384.7572369999998</v>
      </c>
      <c r="C8" s="86">
        <v>1437.0256449999997</v>
      </c>
      <c r="D8" s="9">
        <f t="shared" si="0"/>
        <v>52.268407999999908</v>
      </c>
      <c r="E8" s="16">
        <f t="shared" si="1"/>
        <v>3.7745538787171484</v>
      </c>
      <c r="F8" s="16">
        <f>(C8/C12)*100</f>
        <v>2.2740243668454907</v>
      </c>
      <c r="I8" s="58"/>
      <c r="J8" s="58"/>
      <c r="K8" s="58"/>
    </row>
    <row r="9" spans="1:11" x14ac:dyDescent="0.25">
      <c r="A9" s="2" t="s">
        <v>14</v>
      </c>
      <c r="B9" s="86">
        <v>157.70947200000012</v>
      </c>
      <c r="C9" s="86">
        <v>171.90188699999999</v>
      </c>
      <c r="D9" s="9">
        <f t="shared" si="0"/>
        <v>14.192414999999869</v>
      </c>
      <c r="E9" s="16">
        <f t="shared" si="1"/>
        <v>8.9990885265279807</v>
      </c>
      <c r="F9" s="16">
        <f>(C9/C12)*100</f>
        <v>0.27202651609235556</v>
      </c>
      <c r="I9" s="58"/>
      <c r="J9" s="58"/>
      <c r="K9" s="58"/>
    </row>
    <row r="10" spans="1:11" x14ac:dyDescent="0.25">
      <c r="A10" s="2" t="s">
        <v>26</v>
      </c>
      <c r="B10" s="86">
        <v>1735.7497380000023</v>
      </c>
      <c r="C10" s="86">
        <v>2016.743478999997</v>
      </c>
      <c r="D10" s="9">
        <f t="shared" si="0"/>
        <v>280.99374099999477</v>
      </c>
      <c r="E10" s="16">
        <f t="shared" si="1"/>
        <v>16.188609155359377</v>
      </c>
      <c r="F10" s="16">
        <f>(C10/C12)*100</f>
        <v>3.1914001179309093</v>
      </c>
      <c r="I10" s="58"/>
      <c r="J10" s="58"/>
      <c r="K10" s="58"/>
    </row>
    <row r="11" spans="1:11" x14ac:dyDescent="0.25">
      <c r="A11" s="2" t="s">
        <v>27</v>
      </c>
      <c r="B11" s="86">
        <v>3922.6991399999533</v>
      </c>
      <c r="C11" s="86">
        <v>3841.7937650000094</v>
      </c>
      <c r="D11" s="9">
        <f t="shared" si="0"/>
        <v>-80.905374999943888</v>
      </c>
      <c r="E11" s="16">
        <f t="shared" si="1"/>
        <v>-2.0624924857210654</v>
      </c>
      <c r="F11" s="16">
        <f>(C11/C12)*100</f>
        <v>6.0794549244144509</v>
      </c>
      <c r="I11" s="58"/>
      <c r="J11" s="58"/>
      <c r="K11" s="58"/>
    </row>
    <row r="12" spans="1:11" ht="13" x14ac:dyDescent="0.3">
      <c r="A12" s="6" t="s">
        <v>37</v>
      </c>
      <c r="B12" s="88">
        <v>59959.294988000009</v>
      </c>
      <c r="C12" s="88">
        <v>63193.062745999981</v>
      </c>
      <c r="D12" s="40">
        <f t="shared" si="0"/>
        <v>3233.7677579999727</v>
      </c>
      <c r="E12" s="41">
        <f t="shared" si="1"/>
        <v>5.3932718165668305</v>
      </c>
      <c r="F12" s="18">
        <f>SUM(F6:F11)</f>
        <v>100.00000000000004</v>
      </c>
      <c r="I12" s="58"/>
      <c r="J12" s="58"/>
      <c r="K12" s="58"/>
    </row>
    <row r="13" spans="1:11" ht="25.5" customHeight="1" x14ac:dyDescent="0.3">
      <c r="A13" s="6" t="s">
        <v>15</v>
      </c>
      <c r="B13" s="89"/>
      <c r="C13" s="89"/>
      <c r="D13" s="9"/>
      <c r="E13" s="16"/>
      <c r="F13" s="12"/>
      <c r="I13" s="58"/>
      <c r="J13" s="58"/>
      <c r="K13" s="58"/>
    </row>
    <row r="14" spans="1:11" x14ac:dyDescent="0.25">
      <c r="A14" s="2" t="s">
        <v>16</v>
      </c>
      <c r="B14" s="86">
        <v>14535.410833000002</v>
      </c>
      <c r="C14" s="86">
        <v>13968.310328999996</v>
      </c>
      <c r="D14" s="42">
        <f t="shared" si="0"/>
        <v>-567.10050400000546</v>
      </c>
      <c r="E14" s="43">
        <f t="shared" si="1"/>
        <v>-3.9015099780496545</v>
      </c>
      <c r="F14" s="16">
        <f>(C14/C22)*100</f>
        <v>23.746428467178813</v>
      </c>
      <c r="I14" s="58"/>
      <c r="J14" s="58"/>
      <c r="K14" s="58"/>
    </row>
    <row r="15" spans="1:11" x14ac:dyDescent="0.25">
      <c r="A15" s="2" t="s">
        <v>17</v>
      </c>
      <c r="B15" s="86">
        <v>19199.863170999997</v>
      </c>
      <c r="C15" s="86">
        <v>21635.130556000004</v>
      </c>
      <c r="D15" s="9">
        <f t="shared" si="0"/>
        <v>2435.2673850000065</v>
      </c>
      <c r="E15" s="16">
        <f t="shared" si="1"/>
        <v>12.683774687927471</v>
      </c>
      <c r="F15" s="16">
        <f>(C15/C22)*100</f>
        <v>36.780188013113033</v>
      </c>
      <c r="I15" s="58"/>
      <c r="J15" s="58"/>
      <c r="K15" s="58"/>
    </row>
    <row r="16" spans="1:11" x14ac:dyDescent="0.25">
      <c r="A16" s="2" t="s">
        <v>18</v>
      </c>
      <c r="B16" s="86">
        <v>2720.3668070000003</v>
      </c>
      <c r="C16" s="86">
        <v>3013.2636999999995</v>
      </c>
      <c r="D16" s="9">
        <f t="shared" si="0"/>
        <v>292.89689299999918</v>
      </c>
      <c r="E16" s="16">
        <f t="shared" si="1"/>
        <v>10.766816160464906</v>
      </c>
      <c r="F16" s="16">
        <f>(C16/C22)*100</f>
        <v>5.1226132022740636</v>
      </c>
      <c r="I16" s="58"/>
      <c r="J16" s="58"/>
      <c r="K16" s="58"/>
    </row>
    <row r="17" spans="1:11" x14ac:dyDescent="0.25">
      <c r="A17" s="2" t="s">
        <v>19</v>
      </c>
      <c r="B17" s="86">
        <v>2822.1782649999996</v>
      </c>
      <c r="C17" s="86">
        <v>3056.9076050000003</v>
      </c>
      <c r="D17" s="9">
        <f t="shared" si="0"/>
        <v>234.72934000000078</v>
      </c>
      <c r="E17" s="16">
        <f t="shared" si="1"/>
        <v>8.3173108839742564</v>
      </c>
      <c r="F17" s="16">
        <f>(C17/C22)*100</f>
        <v>5.1968087809589951</v>
      </c>
      <c r="I17" s="58"/>
      <c r="J17" s="58"/>
      <c r="K17" s="58"/>
    </row>
    <row r="18" spans="1:11" x14ac:dyDescent="0.25">
      <c r="A18" s="2" t="s">
        <v>20</v>
      </c>
      <c r="B18" s="86">
        <v>1094.9697799999999</v>
      </c>
      <c r="C18" s="86">
        <v>1265.4644130000001</v>
      </c>
      <c r="D18" s="9">
        <f t="shared" si="0"/>
        <v>170.49463300000025</v>
      </c>
      <c r="E18" s="16">
        <f t="shared" si="1"/>
        <v>15.570715842039062</v>
      </c>
      <c r="F18" s="16">
        <f>(C18/C22)*100</f>
        <v>2.15131676296429</v>
      </c>
      <c r="I18" s="58"/>
      <c r="J18" s="58"/>
      <c r="K18" s="58"/>
    </row>
    <row r="19" spans="1:11" x14ac:dyDescent="0.25">
      <c r="A19" s="2" t="s">
        <v>21</v>
      </c>
      <c r="B19" s="86">
        <v>1006.1391349999994</v>
      </c>
      <c r="C19" s="86">
        <v>1182.8300360000003</v>
      </c>
      <c r="D19" s="9">
        <f t="shared" si="0"/>
        <v>176.69090100000085</v>
      </c>
      <c r="E19" s="16">
        <f t="shared" si="1"/>
        <v>17.561279037217943</v>
      </c>
      <c r="F19" s="16">
        <f>(C19/C22)*100</f>
        <v>2.0108365419395282</v>
      </c>
      <c r="I19" s="58"/>
      <c r="J19" s="58"/>
      <c r="K19" s="58"/>
    </row>
    <row r="20" spans="1:11" x14ac:dyDescent="0.25">
      <c r="A20" s="2" t="s">
        <v>26</v>
      </c>
      <c r="B20" s="86">
        <v>711.68438699999751</v>
      </c>
      <c r="C20" s="86">
        <v>934.74437799999941</v>
      </c>
      <c r="D20" s="9">
        <f t="shared" si="0"/>
        <v>223.0599910000019</v>
      </c>
      <c r="E20" s="16">
        <f t="shared" si="1"/>
        <v>31.342543840294006</v>
      </c>
      <c r="F20" s="16">
        <f>(C20/C22)*100</f>
        <v>1.5890855790332108</v>
      </c>
      <c r="I20" s="58"/>
      <c r="J20" s="58"/>
      <c r="K20" s="58"/>
    </row>
    <row r="21" spans="1:11" x14ac:dyDescent="0.25">
      <c r="A21" s="2" t="s">
        <v>38</v>
      </c>
      <c r="B21" s="86">
        <v>13093.647149000055</v>
      </c>
      <c r="C21" s="86">
        <v>13766.132999999973</v>
      </c>
      <c r="D21" s="9">
        <f t="shared" si="0"/>
        <v>672.4858509999176</v>
      </c>
      <c r="E21" s="16">
        <f t="shared" si="1"/>
        <v>5.1359704698570141</v>
      </c>
      <c r="F21" s="16">
        <f>(C21/C22)*100</f>
        <v>23.402722652538017</v>
      </c>
      <c r="I21" s="58"/>
      <c r="J21" s="58"/>
      <c r="K21" s="58"/>
    </row>
    <row r="22" spans="1:11" ht="13" x14ac:dyDescent="0.3">
      <c r="A22" s="6" t="s">
        <v>22</v>
      </c>
      <c r="B22" s="88">
        <v>55184.259527000017</v>
      </c>
      <c r="C22" s="88">
        <v>58822.784016999998</v>
      </c>
      <c r="D22" s="40">
        <f t="shared" si="0"/>
        <v>3638.5244899999816</v>
      </c>
      <c r="E22" s="41">
        <f t="shared" si="1"/>
        <v>6.5934100071049428</v>
      </c>
      <c r="F22" s="18">
        <f>SUM(F14:F21)</f>
        <v>99.999999999999943</v>
      </c>
      <c r="I22" s="58"/>
      <c r="J22" s="58"/>
      <c r="K22" s="58"/>
    </row>
    <row r="23" spans="1:11" ht="25.5" customHeight="1" x14ac:dyDescent="0.3">
      <c r="A23" s="6" t="s">
        <v>25</v>
      </c>
      <c r="B23" s="89"/>
      <c r="C23" s="89"/>
      <c r="D23" s="9"/>
      <c r="E23" s="16"/>
      <c r="F23" s="12"/>
      <c r="I23" s="58"/>
      <c r="J23" s="58"/>
      <c r="K23" s="58"/>
    </row>
    <row r="24" spans="1:11" ht="13" x14ac:dyDescent="0.3">
      <c r="A24" s="1" t="s">
        <v>23</v>
      </c>
      <c r="B24" s="90">
        <f>(B12-B22)</f>
        <v>4775.0354609999922</v>
      </c>
      <c r="C24" s="90">
        <f>(C12-C22)</f>
        <v>4370.2787289999833</v>
      </c>
      <c r="D24" s="44">
        <f t="shared" si="0"/>
        <v>-404.75673200000892</v>
      </c>
      <c r="E24" s="45">
        <f t="shared" si="1"/>
        <v>-8.476517824963846</v>
      </c>
      <c r="F24" s="15" t="s">
        <v>31</v>
      </c>
      <c r="I24" s="58"/>
      <c r="J24" s="58"/>
      <c r="K24" s="58"/>
    </row>
    <row r="25" spans="1:11" ht="13" x14ac:dyDescent="0.3">
      <c r="A25" s="1" t="s">
        <v>39</v>
      </c>
      <c r="B25" s="90">
        <f>(B24/B12)*100</f>
        <v>7.9637952079917671</v>
      </c>
      <c r="C25" s="90">
        <f>(C24/C12)*100</f>
        <v>6.9157571086022651</v>
      </c>
      <c r="D25" s="10">
        <f t="shared" si="0"/>
        <v>-1.048038099389502</v>
      </c>
      <c r="E25" s="15" t="s">
        <v>31</v>
      </c>
      <c r="F25" s="15" t="s">
        <v>31</v>
      </c>
      <c r="I25" s="58"/>
      <c r="J25" s="58"/>
      <c r="K25" s="58"/>
    </row>
    <row r="26" spans="1:11" x14ac:dyDescent="0.25">
      <c r="A26" s="19" t="s">
        <v>40</v>
      </c>
      <c r="B26" s="91">
        <v>-631.94846599999983</v>
      </c>
      <c r="C26" s="91">
        <v>-1033.2902680000002</v>
      </c>
      <c r="D26" s="9">
        <f t="shared" si="0"/>
        <v>-401.34180200000037</v>
      </c>
      <c r="E26" s="16">
        <f t="shared" si="1"/>
        <v>63.508628249443447</v>
      </c>
      <c r="F26" s="14" t="s">
        <v>31</v>
      </c>
      <c r="I26" s="58"/>
      <c r="J26" s="58"/>
      <c r="K26" s="58"/>
    </row>
    <row r="27" spans="1:11" ht="13" x14ac:dyDescent="0.3">
      <c r="A27" s="20" t="s">
        <v>24</v>
      </c>
      <c r="B27" s="90">
        <f>SUM(B24,B26)</f>
        <v>4143.0869949999924</v>
      </c>
      <c r="C27" s="90">
        <f>SUM(C24,C26)</f>
        <v>3336.9884609999831</v>
      </c>
      <c r="D27" s="10">
        <f t="shared" si="0"/>
        <v>-806.09853400000929</v>
      </c>
      <c r="E27" s="17">
        <f t="shared" si="1"/>
        <v>-19.456471345468593</v>
      </c>
      <c r="F27" s="15" t="s">
        <v>31</v>
      </c>
      <c r="I27" s="58"/>
      <c r="J27" s="58"/>
      <c r="K27" s="58"/>
    </row>
    <row r="28" spans="1:11" x14ac:dyDescent="0.25">
      <c r="A28" s="19" t="s">
        <v>33</v>
      </c>
      <c r="B28" s="91">
        <v>-666.06146299999978</v>
      </c>
      <c r="C28" s="91">
        <v>-880.39437099999986</v>
      </c>
      <c r="D28" s="9">
        <f t="shared" si="0"/>
        <v>-214.33290800000009</v>
      </c>
      <c r="E28" s="16">
        <f t="shared" si="1"/>
        <v>32.179148608091765</v>
      </c>
      <c r="F28" s="14" t="s">
        <v>31</v>
      </c>
      <c r="I28" s="58"/>
      <c r="J28" s="58"/>
      <c r="K28" s="58"/>
    </row>
    <row r="29" spans="1:11" x14ac:dyDescent="0.25">
      <c r="A29" s="19" t="s">
        <v>34</v>
      </c>
      <c r="B29" s="91">
        <v>0</v>
      </c>
      <c r="C29" s="91">
        <v>0</v>
      </c>
      <c r="D29" s="9">
        <f t="shared" si="0"/>
        <v>0</v>
      </c>
      <c r="E29" s="16">
        <v>0</v>
      </c>
      <c r="F29" s="14" t="s">
        <v>31</v>
      </c>
      <c r="I29" s="58"/>
      <c r="J29" s="58"/>
      <c r="K29" s="58"/>
    </row>
    <row r="30" spans="1:11" ht="13" x14ac:dyDescent="0.3">
      <c r="A30" s="1" t="s">
        <v>0</v>
      </c>
      <c r="B30" s="90">
        <f>SUM(B27:B29)</f>
        <v>3477.0255319999924</v>
      </c>
      <c r="C30" s="90">
        <f>SUM(C27:C29)</f>
        <v>2456.5940899999832</v>
      </c>
      <c r="D30" s="10">
        <f t="shared" si="0"/>
        <v>-1020.4314420000092</v>
      </c>
      <c r="E30" s="17">
        <f t="shared" si="1"/>
        <v>-29.347827118573239</v>
      </c>
      <c r="F30" s="15" t="s">
        <v>31</v>
      </c>
      <c r="I30" s="58"/>
      <c r="J30" s="58"/>
      <c r="K30" s="58"/>
    </row>
    <row r="31" spans="1:11" ht="13" x14ac:dyDescent="0.3">
      <c r="A31" s="6" t="s">
        <v>41</v>
      </c>
      <c r="B31" s="92">
        <f>(B30/B12)*100</f>
        <v>5.7989766769203488</v>
      </c>
      <c r="C31" s="92">
        <f>(C30/C12)*100</f>
        <v>3.8874426768553509</v>
      </c>
      <c r="D31" s="10">
        <f t="shared" si="0"/>
        <v>-1.9115340000649979</v>
      </c>
      <c r="E31" s="15" t="s">
        <v>31</v>
      </c>
      <c r="F31" s="15" t="s">
        <v>31</v>
      </c>
      <c r="I31" s="58"/>
      <c r="J31" s="58"/>
      <c r="K31" s="58"/>
    </row>
    <row r="32" spans="1:11" ht="51" customHeight="1" x14ac:dyDescent="0.25">
      <c r="A32" s="69" t="s">
        <v>55</v>
      </c>
      <c r="B32" s="69"/>
      <c r="C32" s="69"/>
      <c r="D32" s="69"/>
      <c r="E32" s="69"/>
      <c r="F32" s="69"/>
      <c r="I32" s="58"/>
      <c r="J32" s="58"/>
      <c r="K32" s="58"/>
    </row>
    <row r="33" spans="1:11" ht="63.75" customHeight="1" x14ac:dyDescent="0.25">
      <c r="A33" s="64" t="s">
        <v>28</v>
      </c>
      <c r="B33" s="64"/>
      <c r="C33" s="64"/>
      <c r="D33" s="64"/>
      <c r="E33" s="64"/>
      <c r="F33" s="64"/>
      <c r="I33" s="58"/>
      <c r="J33" s="58"/>
      <c r="K33" s="58"/>
    </row>
    <row r="34" spans="1:11" ht="51" customHeight="1" x14ac:dyDescent="0.25">
      <c r="A34" s="64" t="s">
        <v>30</v>
      </c>
      <c r="B34" s="64"/>
      <c r="C34" s="64"/>
      <c r="D34" s="64"/>
      <c r="E34" s="64"/>
      <c r="F34" s="64"/>
      <c r="I34" s="58"/>
      <c r="J34" s="58"/>
      <c r="K34" s="58"/>
    </row>
    <row r="35" spans="1:11" ht="89.25" customHeight="1" x14ac:dyDescent="0.25">
      <c r="A35" s="64" t="s">
        <v>48</v>
      </c>
      <c r="B35" s="64"/>
      <c r="C35" s="64"/>
      <c r="D35" s="64"/>
      <c r="E35" s="64"/>
      <c r="F35" s="64"/>
      <c r="I35" s="58"/>
      <c r="J35" s="58"/>
      <c r="K35" s="58"/>
    </row>
    <row r="36" spans="1:11" ht="51" customHeight="1" x14ac:dyDescent="0.25">
      <c r="A36" s="64" t="s">
        <v>42</v>
      </c>
      <c r="B36" s="64"/>
      <c r="C36" s="64"/>
      <c r="D36" s="64"/>
      <c r="E36" s="64"/>
      <c r="F36" s="64"/>
    </row>
    <row r="37" spans="1:11" ht="25.5" customHeight="1" x14ac:dyDescent="0.25">
      <c r="A37" s="64" t="s">
        <v>43</v>
      </c>
      <c r="B37" s="64"/>
      <c r="C37" s="64"/>
      <c r="D37" s="64"/>
      <c r="E37" s="64"/>
      <c r="F37" s="64"/>
    </row>
    <row r="38" spans="1:11" ht="51" customHeight="1" x14ac:dyDescent="0.25">
      <c r="A38" s="64" t="s">
        <v>44</v>
      </c>
      <c r="B38" s="65"/>
      <c r="C38" s="65"/>
      <c r="D38" s="65"/>
      <c r="E38" s="65"/>
      <c r="F38" s="65"/>
    </row>
    <row r="39" spans="1:11" ht="25.5" customHeight="1" x14ac:dyDescent="0.25">
      <c r="A39" s="64" t="s">
        <v>45</v>
      </c>
      <c r="B39" s="64"/>
      <c r="C39" s="64"/>
      <c r="D39" s="64"/>
      <c r="E39" s="64"/>
      <c r="F39" s="64"/>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5"/>
  <sheetViews>
    <sheetView zoomScale="99" zoomScaleNormal="99" workbookViewId="0">
      <selection activeCell="G5" sqref="G5"/>
    </sheetView>
  </sheetViews>
  <sheetFormatPr defaultColWidth="9.36328125" defaultRowHeight="14.5" x14ac:dyDescent="0.35"/>
  <cols>
    <col min="1" max="1" width="30" style="23" customWidth="1"/>
    <col min="2" max="6" width="9.54296875" style="103" customWidth="1"/>
    <col min="7" max="7" width="14.36328125" style="23" customWidth="1"/>
    <col min="8" max="16384" width="9.36328125" style="23"/>
  </cols>
  <sheetData>
    <row r="1" spans="1:8" ht="25.5" customHeight="1" x14ac:dyDescent="0.35">
      <c r="A1" s="70" t="s">
        <v>49</v>
      </c>
      <c r="B1" s="70"/>
      <c r="C1" s="70"/>
      <c r="D1" s="70"/>
      <c r="E1" s="70"/>
      <c r="F1" s="70"/>
      <c r="G1" s="70"/>
    </row>
    <row r="2" spans="1:8" ht="12.75" customHeight="1" x14ac:dyDescent="0.35">
      <c r="A2" s="71" t="s">
        <v>74</v>
      </c>
      <c r="B2" s="71"/>
      <c r="C2" s="71"/>
      <c r="D2" s="71"/>
      <c r="E2" s="71"/>
      <c r="F2" s="71"/>
      <c r="G2" s="71"/>
    </row>
    <row r="3" spans="1:8" ht="12.75" customHeight="1" x14ac:dyDescent="0.35">
      <c r="A3" s="72" t="s">
        <v>29</v>
      </c>
      <c r="B3" s="72"/>
      <c r="C3" s="72"/>
      <c r="D3" s="72"/>
      <c r="E3" s="72"/>
      <c r="F3" s="72"/>
      <c r="G3" s="72"/>
    </row>
    <row r="4" spans="1:8" ht="51.75" customHeight="1" x14ac:dyDescent="0.35">
      <c r="A4" s="24"/>
      <c r="B4" s="96" t="s">
        <v>66</v>
      </c>
      <c r="C4" s="96" t="s">
        <v>69</v>
      </c>
      <c r="D4" s="96" t="s">
        <v>70</v>
      </c>
      <c r="E4" s="96" t="s">
        <v>71</v>
      </c>
      <c r="F4" s="96" t="s">
        <v>72</v>
      </c>
      <c r="G4" s="25" t="s">
        <v>73</v>
      </c>
    </row>
    <row r="5" spans="1:8" ht="12.75" customHeight="1" x14ac:dyDescent="0.35">
      <c r="A5" s="26" t="s">
        <v>0</v>
      </c>
      <c r="B5" s="97">
        <v>1953.936541</v>
      </c>
      <c r="C5" s="98">
        <v>-1660.9431529999999</v>
      </c>
      <c r="D5" s="98">
        <v>3827.4974149999998</v>
      </c>
      <c r="E5" s="98">
        <v>2066.0048179999999</v>
      </c>
      <c r="F5" s="98">
        <v>2442.113726</v>
      </c>
      <c r="G5" s="27">
        <f t="shared" ref="G5:G13" si="0">(F5-B5)</f>
        <v>488.17718500000001</v>
      </c>
      <c r="H5" s="28"/>
    </row>
    <row r="6" spans="1:8" ht="12.75" customHeight="1" x14ac:dyDescent="0.35">
      <c r="A6" s="26" t="s">
        <v>1</v>
      </c>
      <c r="B6" s="99">
        <v>2173.9499080000001</v>
      </c>
      <c r="C6" s="99">
        <v>-296.57691499999999</v>
      </c>
      <c r="D6" s="99">
        <v>6286.2511270000005</v>
      </c>
      <c r="E6" s="99">
        <v>3088.7173739999998</v>
      </c>
      <c r="F6" s="100">
        <v>4448.5926740000004</v>
      </c>
      <c r="G6" s="27">
        <f t="shared" si="0"/>
        <v>2274.6427660000004</v>
      </c>
      <c r="H6" s="28"/>
    </row>
    <row r="7" spans="1:8" ht="12.75" customHeight="1" x14ac:dyDescent="0.35">
      <c r="A7" s="26" t="s">
        <v>5</v>
      </c>
      <c r="B7" s="99">
        <v>58981.973983999997</v>
      </c>
      <c r="C7" s="99">
        <v>56075.660477999998</v>
      </c>
      <c r="D7" s="99">
        <v>65434.609896000002</v>
      </c>
      <c r="E7" s="99">
        <v>63015.479634000003</v>
      </c>
      <c r="F7" s="100">
        <v>62684.243126000001</v>
      </c>
      <c r="G7" s="27">
        <f t="shared" si="0"/>
        <v>3702.2691420000046</v>
      </c>
      <c r="H7" s="28"/>
    </row>
    <row r="8" spans="1:8" ht="12.75" customHeight="1" x14ac:dyDescent="0.35">
      <c r="A8" s="26" t="s">
        <v>6</v>
      </c>
      <c r="B8" s="99">
        <v>44658.521423999999</v>
      </c>
      <c r="C8" s="99">
        <v>41827.265242000001</v>
      </c>
      <c r="D8" s="99">
        <v>49394.787184000001</v>
      </c>
      <c r="E8" s="99">
        <v>47556.687463000002</v>
      </c>
      <c r="F8" s="100">
        <v>46521.130821999999</v>
      </c>
      <c r="G8" s="27">
        <f t="shared" si="0"/>
        <v>1862.6093980000005</v>
      </c>
      <c r="H8" s="28"/>
    </row>
    <row r="9" spans="1:8" ht="12.75" customHeight="1" x14ac:dyDescent="0.35">
      <c r="A9" s="26" t="s">
        <v>7</v>
      </c>
      <c r="B9" s="99">
        <v>1722.2255700000001</v>
      </c>
      <c r="C9" s="99">
        <v>1715.036836</v>
      </c>
      <c r="D9" s="99">
        <v>1949.168553</v>
      </c>
      <c r="E9" s="99">
        <v>1867.7416969999999</v>
      </c>
      <c r="F9" s="100">
        <v>1738.0032739999999</v>
      </c>
      <c r="G9" s="27">
        <f t="shared" si="0"/>
        <v>15.777703999999858</v>
      </c>
      <c r="H9" s="28"/>
    </row>
    <row r="10" spans="1:8" ht="12.75" customHeight="1" x14ac:dyDescent="0.35">
      <c r="A10" s="26" t="s">
        <v>8</v>
      </c>
      <c r="B10" s="99">
        <v>258.14701000000002</v>
      </c>
      <c r="C10" s="99">
        <v>250.90451899999999</v>
      </c>
      <c r="D10" s="99">
        <v>275.48501199999998</v>
      </c>
      <c r="E10" s="99">
        <v>254.40829199999999</v>
      </c>
      <c r="F10" s="100">
        <v>241.050161</v>
      </c>
      <c r="G10" s="27">
        <f t="shared" si="0"/>
        <v>-17.09684900000002</v>
      </c>
      <c r="H10" s="28"/>
    </row>
    <row r="11" spans="1:8" ht="12.75" customHeight="1" x14ac:dyDescent="0.35">
      <c r="A11" s="26" t="s">
        <v>3</v>
      </c>
      <c r="B11" s="99">
        <v>56808.025077999999</v>
      </c>
      <c r="C11" s="99">
        <v>56372.237394999996</v>
      </c>
      <c r="D11" s="99">
        <v>59148.358767999998</v>
      </c>
      <c r="E11" s="99">
        <v>59926.762260000003</v>
      </c>
      <c r="F11" s="100">
        <v>58235.651453999999</v>
      </c>
      <c r="G11" s="27">
        <f t="shared" si="0"/>
        <v>1427.6263760000002</v>
      </c>
      <c r="H11" s="28"/>
    </row>
    <row r="12" spans="1:8" ht="12.75" customHeight="1" x14ac:dyDescent="0.35">
      <c r="A12" s="26" t="s">
        <v>9</v>
      </c>
      <c r="B12" s="99">
        <v>12526.531016999999</v>
      </c>
      <c r="C12" s="99">
        <v>11259.519818000001</v>
      </c>
      <c r="D12" s="99">
        <v>11789.748475</v>
      </c>
      <c r="E12" s="99">
        <v>11119.871646</v>
      </c>
      <c r="F12" s="100">
        <v>9734.0508179999997</v>
      </c>
      <c r="G12" s="27">
        <f t="shared" si="0"/>
        <v>-2792.4801989999996</v>
      </c>
      <c r="H12" s="28"/>
    </row>
    <row r="13" spans="1:8" ht="12.75" customHeight="1" x14ac:dyDescent="0.35">
      <c r="A13" s="29" t="s">
        <v>10</v>
      </c>
      <c r="B13" s="101">
        <v>20045.268109000001</v>
      </c>
      <c r="C13" s="101">
        <v>20184.127875999999</v>
      </c>
      <c r="D13" s="101">
        <v>21141.904889000001</v>
      </c>
      <c r="E13" s="101">
        <v>21810.295677999999</v>
      </c>
      <c r="F13" s="102">
        <v>21963.197267</v>
      </c>
      <c r="G13" s="30">
        <f t="shared" si="0"/>
        <v>1917.929157999999</v>
      </c>
      <c r="H13" s="28"/>
    </row>
    <row r="14" spans="1:8" ht="30" customHeight="1" x14ac:dyDescent="0.35">
      <c r="A14" s="73" t="s">
        <v>4</v>
      </c>
      <c r="B14" s="73"/>
      <c r="C14" s="73"/>
      <c r="D14" s="73"/>
      <c r="E14" s="73"/>
      <c r="F14" s="74"/>
      <c r="G14" s="74"/>
    </row>
    <row r="15" spans="1:8" ht="102" customHeight="1" x14ac:dyDescent="0.35">
      <c r="A15" s="75" t="s">
        <v>46</v>
      </c>
      <c r="B15" s="75"/>
      <c r="C15" s="75"/>
      <c r="D15" s="75"/>
      <c r="E15" s="75"/>
      <c r="F15" s="75"/>
      <c r="G15" s="75"/>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zoomScale="101" zoomScaleNormal="101" workbookViewId="0">
      <selection activeCell="G13" sqref="G13"/>
    </sheetView>
  </sheetViews>
  <sheetFormatPr defaultColWidth="9.36328125" defaultRowHeight="14.5" x14ac:dyDescent="0.35"/>
  <cols>
    <col min="1" max="1" width="30" style="23" customWidth="1"/>
    <col min="2" max="6" width="9.54296875" style="103" customWidth="1"/>
    <col min="7" max="7" width="14.36328125" style="23" customWidth="1"/>
    <col min="8" max="16384" width="9.36328125" style="23"/>
  </cols>
  <sheetData>
    <row r="1" spans="1:8" ht="25.5" customHeight="1" x14ac:dyDescent="0.35">
      <c r="A1" s="76" t="s">
        <v>50</v>
      </c>
      <c r="B1" s="76"/>
      <c r="C1" s="76"/>
      <c r="D1" s="76"/>
      <c r="E1" s="76"/>
      <c r="F1" s="76"/>
      <c r="G1" s="76"/>
    </row>
    <row r="2" spans="1:8" ht="12.75" customHeight="1" x14ac:dyDescent="0.35">
      <c r="A2" s="71" t="s">
        <v>74</v>
      </c>
      <c r="B2" s="71"/>
      <c r="C2" s="71"/>
      <c r="D2" s="71"/>
      <c r="E2" s="71"/>
      <c r="F2" s="71"/>
      <c r="G2" s="71"/>
    </row>
    <row r="3" spans="1:8" ht="12.75" customHeight="1" x14ac:dyDescent="0.35">
      <c r="A3" s="72" t="s">
        <v>29</v>
      </c>
      <c r="B3" s="72"/>
      <c r="C3" s="72"/>
      <c r="D3" s="72"/>
      <c r="E3" s="72"/>
      <c r="F3" s="72"/>
      <c r="G3" s="72"/>
    </row>
    <row r="4" spans="1:8" ht="51.75" customHeight="1" x14ac:dyDescent="0.35">
      <c r="A4" s="31" t="s">
        <v>35</v>
      </c>
      <c r="B4" s="96" t="s">
        <v>66</v>
      </c>
      <c r="C4" s="96" t="s">
        <v>69</v>
      </c>
      <c r="D4" s="96" t="s">
        <v>70</v>
      </c>
      <c r="E4" s="96" t="s">
        <v>71</v>
      </c>
      <c r="F4" s="96" t="s">
        <v>72</v>
      </c>
      <c r="G4" s="25" t="s">
        <v>73</v>
      </c>
    </row>
    <row r="5" spans="1:8" ht="12.75" customHeight="1" x14ac:dyDescent="0.35">
      <c r="A5" s="26" t="s">
        <v>0</v>
      </c>
      <c r="B5" s="99">
        <v>1447.2319930000001</v>
      </c>
      <c r="C5" s="99">
        <v>-871.97427600000003</v>
      </c>
      <c r="D5" s="98">
        <v>2509.0446259999999</v>
      </c>
      <c r="E5" s="98">
        <v>710.85433999999998</v>
      </c>
      <c r="F5" s="100">
        <v>1870.1367290000001</v>
      </c>
      <c r="G5" s="27">
        <f>(F5-B5)</f>
        <v>422.90473599999996</v>
      </c>
      <c r="H5" s="28"/>
    </row>
    <row r="6" spans="1:8" ht="12.75" customHeight="1" x14ac:dyDescent="0.35">
      <c r="A6" s="26" t="s">
        <v>1</v>
      </c>
      <c r="B6" s="99">
        <v>1875.165481</v>
      </c>
      <c r="C6" s="99">
        <v>110.907684</v>
      </c>
      <c r="D6" s="99">
        <v>4347.6802779999998</v>
      </c>
      <c r="E6" s="99">
        <v>1297.476729</v>
      </c>
      <c r="F6" s="100">
        <v>3400.6398359999998</v>
      </c>
      <c r="G6" s="27">
        <f t="shared" ref="G6:G13" si="0">(F6-B6)</f>
        <v>1525.4743549999998</v>
      </c>
      <c r="H6" s="28"/>
    </row>
    <row r="7" spans="1:8" ht="12.75" customHeight="1" x14ac:dyDescent="0.35">
      <c r="A7" s="26" t="s">
        <v>5</v>
      </c>
      <c r="B7" s="99">
        <v>44766.394073000003</v>
      </c>
      <c r="C7" s="99">
        <v>42347.955426</v>
      </c>
      <c r="D7" s="99">
        <v>48250.262623000002</v>
      </c>
      <c r="E7" s="99">
        <v>45869.607644999996</v>
      </c>
      <c r="F7" s="100">
        <v>47549.104694000001</v>
      </c>
      <c r="G7" s="27">
        <f t="shared" si="0"/>
        <v>2782.7106209999984</v>
      </c>
      <c r="H7" s="28"/>
    </row>
    <row r="8" spans="1:8" ht="12.75" customHeight="1" x14ac:dyDescent="0.35">
      <c r="A8" s="26" t="s">
        <v>6</v>
      </c>
      <c r="B8" s="99">
        <v>32779.365978000002</v>
      </c>
      <c r="C8" s="99">
        <v>30415.385845000001</v>
      </c>
      <c r="D8" s="99">
        <v>34816.207721999999</v>
      </c>
      <c r="E8" s="99">
        <v>32984.943677000003</v>
      </c>
      <c r="F8" s="100">
        <v>34032.268254000002</v>
      </c>
      <c r="G8" s="27">
        <f t="shared" si="0"/>
        <v>1252.9022760000007</v>
      </c>
      <c r="H8" s="28"/>
    </row>
    <row r="9" spans="1:8" ht="12.75" customHeight="1" x14ac:dyDescent="0.35">
      <c r="A9" s="26" t="s">
        <v>7</v>
      </c>
      <c r="B9" s="99">
        <v>1388.3422029999999</v>
      </c>
      <c r="C9" s="99">
        <v>1355.0353990000001</v>
      </c>
      <c r="D9" s="99">
        <v>1575.6218349999999</v>
      </c>
      <c r="E9" s="99">
        <v>1501.222649</v>
      </c>
      <c r="F9" s="100">
        <v>1401.044832</v>
      </c>
      <c r="G9" s="27">
        <f t="shared" si="0"/>
        <v>12.702629000000115</v>
      </c>
      <c r="H9" s="28"/>
    </row>
    <row r="10" spans="1:8" ht="12.75" customHeight="1" x14ac:dyDescent="0.35">
      <c r="A10" s="26" t="s">
        <v>8</v>
      </c>
      <c r="B10" s="99">
        <v>221.77614500000001</v>
      </c>
      <c r="C10" s="99">
        <v>208.91959700000001</v>
      </c>
      <c r="D10" s="99">
        <v>230.47934900000001</v>
      </c>
      <c r="E10" s="99">
        <v>210.26378399999999</v>
      </c>
      <c r="F10" s="100">
        <v>200.283367</v>
      </c>
      <c r="G10" s="27">
        <f t="shared" si="0"/>
        <v>-21.492778000000015</v>
      </c>
      <c r="H10" s="28"/>
    </row>
    <row r="11" spans="1:8" ht="12.75" customHeight="1" x14ac:dyDescent="0.35">
      <c r="A11" s="26" t="s">
        <v>3</v>
      </c>
      <c r="B11" s="99">
        <v>42891.229592999996</v>
      </c>
      <c r="C11" s="99">
        <v>42237.047742000002</v>
      </c>
      <c r="D11" s="99">
        <v>43902.582345000003</v>
      </c>
      <c r="E11" s="99">
        <v>44572.130914000001</v>
      </c>
      <c r="F11" s="100">
        <v>44148.464859</v>
      </c>
      <c r="G11" s="27">
        <f t="shared" si="0"/>
        <v>1257.2352660000033</v>
      </c>
      <c r="H11" s="28"/>
    </row>
    <row r="12" spans="1:8" ht="12.75" customHeight="1" x14ac:dyDescent="0.35">
      <c r="A12" s="26" t="s">
        <v>9</v>
      </c>
      <c r="B12" s="99">
        <v>8671.14041</v>
      </c>
      <c r="C12" s="99">
        <v>7688.2836550000002</v>
      </c>
      <c r="D12" s="99">
        <v>7987.7299489999996</v>
      </c>
      <c r="E12" s="99">
        <v>7557.3575840000003</v>
      </c>
      <c r="F12" s="100">
        <v>6701.5092400000003</v>
      </c>
      <c r="G12" s="27">
        <f t="shared" si="0"/>
        <v>-1969.6311699999997</v>
      </c>
      <c r="H12" s="28"/>
    </row>
    <row r="13" spans="1:8" ht="12.75" customHeight="1" x14ac:dyDescent="0.35">
      <c r="A13" s="29" t="s">
        <v>10</v>
      </c>
      <c r="B13" s="101">
        <v>15201.93741</v>
      </c>
      <c r="C13" s="101">
        <v>15091.768932000001</v>
      </c>
      <c r="D13" s="101">
        <v>15603.459081999999</v>
      </c>
      <c r="E13" s="101">
        <v>16199.600756</v>
      </c>
      <c r="F13" s="102">
        <v>16569.566384000002</v>
      </c>
      <c r="G13" s="30">
        <f t="shared" si="0"/>
        <v>1367.6289740000011</v>
      </c>
      <c r="H13" s="28"/>
    </row>
    <row r="14" spans="1:8" ht="30" customHeight="1" x14ac:dyDescent="0.35">
      <c r="A14" s="73" t="s">
        <v>4</v>
      </c>
      <c r="B14" s="73"/>
      <c r="C14" s="73"/>
      <c r="D14" s="73"/>
      <c r="E14" s="73"/>
      <c r="F14" s="74"/>
      <c r="G14" s="74"/>
    </row>
    <row r="15" spans="1:8" ht="106.5" customHeight="1" x14ac:dyDescent="0.35">
      <c r="A15" s="75" t="s">
        <v>46</v>
      </c>
      <c r="B15" s="75"/>
      <c r="C15" s="75"/>
      <c r="D15" s="75"/>
      <c r="E15" s="75"/>
      <c r="F15" s="75"/>
      <c r="G15" s="75"/>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5"/>
  <sheetViews>
    <sheetView zoomScaleNormal="100" workbookViewId="0">
      <selection activeCell="A14" sqref="A14:G14"/>
    </sheetView>
  </sheetViews>
  <sheetFormatPr defaultColWidth="9.36328125" defaultRowHeight="14.5" x14ac:dyDescent="0.35"/>
  <cols>
    <col min="1" max="1" width="30" style="23" customWidth="1"/>
    <col min="2" max="6" width="9.54296875" style="103" customWidth="1"/>
    <col min="7" max="7" width="14.36328125" style="23" customWidth="1"/>
    <col min="8" max="16384" width="9.36328125" style="23"/>
  </cols>
  <sheetData>
    <row r="1" spans="1:8" ht="25.5" customHeight="1" x14ac:dyDescent="0.35">
      <c r="A1" s="76" t="s">
        <v>51</v>
      </c>
      <c r="B1" s="76"/>
      <c r="C1" s="76"/>
      <c r="D1" s="76"/>
      <c r="E1" s="76"/>
      <c r="F1" s="76"/>
      <c r="G1" s="76"/>
    </row>
    <row r="2" spans="1:8" ht="12.75" customHeight="1" x14ac:dyDescent="0.35">
      <c r="A2" s="71" t="s">
        <v>80</v>
      </c>
      <c r="B2" s="71"/>
      <c r="C2" s="71"/>
      <c r="D2" s="71"/>
      <c r="E2" s="71"/>
      <c r="F2" s="71"/>
      <c r="G2" s="71"/>
    </row>
    <row r="3" spans="1:8" ht="12.75" customHeight="1" x14ac:dyDescent="0.35">
      <c r="A3" s="72" t="s">
        <v>29</v>
      </c>
      <c r="B3" s="72"/>
      <c r="C3" s="72"/>
      <c r="D3" s="72"/>
      <c r="E3" s="72"/>
      <c r="F3" s="72"/>
      <c r="G3" s="72"/>
    </row>
    <row r="4" spans="1:8" ht="51.75" customHeight="1" x14ac:dyDescent="0.35">
      <c r="A4" s="31" t="s">
        <v>36</v>
      </c>
      <c r="B4" s="96" t="s">
        <v>66</v>
      </c>
      <c r="C4" s="96" t="s">
        <v>69</v>
      </c>
      <c r="D4" s="96" t="s">
        <v>70</v>
      </c>
      <c r="E4" s="96" t="s">
        <v>71</v>
      </c>
      <c r="F4" s="96" t="s">
        <v>72</v>
      </c>
      <c r="G4" s="25" t="s">
        <v>73</v>
      </c>
    </row>
    <row r="5" spans="1:8" ht="12.75" customHeight="1" x14ac:dyDescent="0.35">
      <c r="A5" s="26" t="s">
        <v>0</v>
      </c>
      <c r="B5" s="99">
        <v>506.70454799999993</v>
      </c>
      <c r="C5" s="99">
        <v>-788.96887699999991</v>
      </c>
      <c r="D5" s="98">
        <v>1318.4527889999999</v>
      </c>
      <c r="E5" s="99">
        <v>1355.150478</v>
      </c>
      <c r="F5" s="100">
        <v>571.97699699999998</v>
      </c>
      <c r="G5" s="27">
        <f>(F5-B5)</f>
        <v>65.272449000000051</v>
      </c>
      <c r="H5" s="28"/>
    </row>
    <row r="6" spans="1:8" ht="12.75" customHeight="1" x14ac:dyDescent="0.35">
      <c r="A6" s="26" t="s">
        <v>1</v>
      </c>
      <c r="B6" s="99">
        <v>298.78442700000005</v>
      </c>
      <c r="C6" s="99">
        <v>-407.484599</v>
      </c>
      <c r="D6" s="99">
        <v>1938.5708490000006</v>
      </c>
      <c r="E6" s="99">
        <v>1791.2406449999999</v>
      </c>
      <c r="F6" s="100">
        <v>1047.9528380000006</v>
      </c>
      <c r="G6" s="27">
        <f t="shared" ref="G6:G13" si="0">(F6-B6)</f>
        <v>749.16841100000056</v>
      </c>
      <c r="H6" s="28"/>
    </row>
    <row r="7" spans="1:8" ht="12.75" customHeight="1" x14ac:dyDescent="0.35">
      <c r="A7" s="26" t="s">
        <v>5</v>
      </c>
      <c r="B7" s="99">
        <v>14215.579910999993</v>
      </c>
      <c r="C7" s="99">
        <v>13727.705051999998</v>
      </c>
      <c r="D7" s="99">
        <v>17184.347272999999</v>
      </c>
      <c r="E7" s="99">
        <v>17145.871989000007</v>
      </c>
      <c r="F7" s="100">
        <v>15135.138432</v>
      </c>
      <c r="G7" s="27">
        <f t="shared" si="0"/>
        <v>919.55852100000629</v>
      </c>
      <c r="H7" s="28"/>
    </row>
    <row r="8" spans="1:8" ht="12.75" customHeight="1" x14ac:dyDescent="0.35">
      <c r="A8" s="26" t="s">
        <v>6</v>
      </c>
      <c r="B8" s="99">
        <v>11879.155445999997</v>
      </c>
      <c r="C8" s="99">
        <v>11411.879397000001</v>
      </c>
      <c r="D8" s="99">
        <v>14578.579462000002</v>
      </c>
      <c r="E8" s="99">
        <v>14571.743785999999</v>
      </c>
      <c r="F8" s="100">
        <v>12488.862567999997</v>
      </c>
      <c r="G8" s="27">
        <f t="shared" si="0"/>
        <v>609.7071219999998</v>
      </c>
      <c r="H8" s="28"/>
    </row>
    <row r="9" spans="1:8" ht="12.75" customHeight="1" x14ac:dyDescent="0.35">
      <c r="A9" s="26" t="s">
        <v>7</v>
      </c>
      <c r="B9" s="99">
        <v>333.88336700000013</v>
      </c>
      <c r="C9" s="99">
        <v>360.0014369999999</v>
      </c>
      <c r="D9" s="99">
        <v>373.54671800000006</v>
      </c>
      <c r="E9" s="99">
        <v>366.51904799999988</v>
      </c>
      <c r="F9" s="100">
        <v>336.95844199999988</v>
      </c>
      <c r="G9" s="27">
        <f t="shared" si="0"/>
        <v>3.0750749999997424</v>
      </c>
      <c r="H9" s="28"/>
    </row>
    <row r="10" spans="1:8" ht="12.75" customHeight="1" x14ac:dyDescent="0.35">
      <c r="A10" s="26" t="s">
        <v>8</v>
      </c>
      <c r="B10" s="99">
        <v>36.370865000000009</v>
      </c>
      <c r="C10" s="99">
        <v>41.984921999999983</v>
      </c>
      <c r="D10" s="99">
        <v>45.00566299999997</v>
      </c>
      <c r="E10" s="99">
        <v>44.144508000000002</v>
      </c>
      <c r="F10" s="100">
        <v>40.766794000000004</v>
      </c>
      <c r="G10" s="27">
        <f t="shared" si="0"/>
        <v>4.3959289999999953</v>
      </c>
      <c r="H10" s="28"/>
    </row>
    <row r="11" spans="1:8" ht="12.75" customHeight="1" x14ac:dyDescent="0.35">
      <c r="A11" s="26" t="s">
        <v>3</v>
      </c>
      <c r="B11" s="99">
        <v>13916.795485000002</v>
      </c>
      <c r="C11" s="99">
        <v>14135.189652999994</v>
      </c>
      <c r="D11" s="99">
        <v>15245.776422999996</v>
      </c>
      <c r="E11" s="99">
        <v>15354.631346000002</v>
      </c>
      <c r="F11" s="100">
        <v>14087.186594999999</v>
      </c>
      <c r="G11" s="27">
        <f t="shared" si="0"/>
        <v>170.39110999999684</v>
      </c>
      <c r="H11" s="28"/>
    </row>
    <row r="12" spans="1:8" ht="12.75" customHeight="1" x14ac:dyDescent="0.35">
      <c r="A12" s="26" t="s">
        <v>9</v>
      </c>
      <c r="B12" s="99">
        <v>3855.3906069999994</v>
      </c>
      <c r="C12" s="99">
        <v>3571.2361630000005</v>
      </c>
      <c r="D12" s="99">
        <v>3802.0185260000007</v>
      </c>
      <c r="E12" s="99">
        <v>3562.5140619999993</v>
      </c>
      <c r="F12" s="100">
        <v>3032.5415779999994</v>
      </c>
      <c r="G12" s="27">
        <f t="shared" si="0"/>
        <v>-822.84902899999997</v>
      </c>
      <c r="H12" s="28"/>
    </row>
    <row r="13" spans="1:8" ht="12.75" customHeight="1" x14ac:dyDescent="0.35">
      <c r="A13" s="29" t="s">
        <v>10</v>
      </c>
      <c r="B13" s="101">
        <v>4843.3306990000001</v>
      </c>
      <c r="C13" s="101">
        <v>5092.3589439999978</v>
      </c>
      <c r="D13" s="101">
        <v>5538.4458070000019</v>
      </c>
      <c r="E13" s="101">
        <v>5610.6949219999988</v>
      </c>
      <c r="F13" s="102">
        <v>5393.630882999998</v>
      </c>
      <c r="G13" s="30">
        <f t="shared" si="0"/>
        <v>550.3001839999979</v>
      </c>
      <c r="H13" s="28"/>
    </row>
    <row r="14" spans="1:8" ht="30" customHeight="1" x14ac:dyDescent="0.35">
      <c r="A14" s="73" t="s">
        <v>4</v>
      </c>
      <c r="B14" s="73"/>
      <c r="C14" s="73"/>
      <c r="D14" s="73"/>
      <c r="E14" s="73"/>
      <c r="F14" s="74"/>
      <c r="G14" s="74"/>
    </row>
    <row r="15" spans="1:8" ht="103.5" customHeight="1" x14ac:dyDescent="0.35">
      <c r="A15" s="75" t="s">
        <v>47</v>
      </c>
      <c r="B15" s="75"/>
      <c r="C15" s="75"/>
      <c r="D15" s="75"/>
      <c r="E15" s="75"/>
      <c r="F15" s="75"/>
      <c r="G15" s="75"/>
    </row>
  </sheetData>
  <mergeCells count="5">
    <mergeCell ref="A1:G1"/>
    <mergeCell ref="A2:G2"/>
    <mergeCell ref="A3:G3"/>
    <mergeCell ref="A14:G14"/>
    <mergeCell ref="A15:G15"/>
  </mergeCells>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10'!Print_Area</vt:lpstr>
      <vt:lpstr>'Table 11'!Print_Area</vt:lpstr>
      <vt:lpstr>'Table 12'!Print_Area</vt:lpstr>
      <vt:lpstr>'Table 7'!Print_Area</vt:lpstr>
      <vt:lpstr>'Table 8'!Print_Area</vt:lpstr>
      <vt:lpstr>'Table 9'!Print_Area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Tang, Lei (OST)</cp:lastModifiedBy>
  <cp:lastPrinted>2022-04-19T18:24:47Z</cp:lastPrinted>
  <dcterms:created xsi:type="dcterms:W3CDTF">2012-05-10T15:47:12Z</dcterms:created>
  <dcterms:modified xsi:type="dcterms:W3CDTF">2025-05-07T16:43:52Z</dcterms:modified>
</cp:coreProperties>
</file>