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TempFiles\Temp\temp\Issues to be addressed\2025\Q1\output\To be sent\"/>
    </mc:Choice>
  </mc:AlternateContent>
  <xr:revisionPtr revIDLastSave="0" documentId="8_{168B4EC1-72D9-401D-A45C-CE47F86141CE}" xr6:coauthVersionLast="47" xr6:coauthVersionMax="47" xr10:uidLastSave="{00000000-0000-0000-0000-000000000000}"/>
  <bookViews>
    <workbookView xWindow="-110" yWindow="-110" windowWidth="19420" windowHeight="1150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31" l="1"/>
  <c r="D21" i="31"/>
  <c r="D20" i="31"/>
  <c r="D19" i="31"/>
  <c r="D18" i="31"/>
  <c r="D17" i="31"/>
  <c r="D16" i="31"/>
  <c r="D15" i="31"/>
  <c r="D14" i="31"/>
  <c r="D12" i="31"/>
  <c r="D11" i="31"/>
  <c r="D10" i="31"/>
  <c r="D9" i="31"/>
  <c r="D8" i="31"/>
  <c r="D7" i="31"/>
  <c r="D6" i="31"/>
  <c r="D29" i="32"/>
  <c r="E28" i="32"/>
  <c r="D28" i="32"/>
  <c r="E26" i="32"/>
  <c r="D26" i="32"/>
  <c r="E22" i="32"/>
  <c r="D22" i="32"/>
  <c r="F21" i="32"/>
  <c r="E21" i="32"/>
  <c r="D21" i="32"/>
  <c r="F20" i="32"/>
  <c r="E20" i="32"/>
  <c r="D20" i="32"/>
  <c r="F19" i="32"/>
  <c r="E19" i="32"/>
  <c r="D19" i="32"/>
  <c r="F18" i="32"/>
  <c r="E18" i="32"/>
  <c r="D18" i="32"/>
  <c r="F17" i="32"/>
  <c r="E17" i="32"/>
  <c r="D17" i="32"/>
  <c r="F16" i="32"/>
  <c r="E16" i="32"/>
  <c r="D16" i="32"/>
  <c r="F15" i="32"/>
  <c r="E15" i="32"/>
  <c r="D15" i="32"/>
  <c r="F14" i="32"/>
  <c r="E14" i="32"/>
  <c r="D14" i="32"/>
  <c r="E12" i="32"/>
  <c r="D12" i="32"/>
  <c r="F11" i="32"/>
  <c r="E11" i="32"/>
  <c r="D11" i="32"/>
  <c r="F10" i="32"/>
  <c r="E10" i="32"/>
  <c r="D10" i="32"/>
  <c r="F9" i="32"/>
  <c r="E9" i="32"/>
  <c r="D9" i="32"/>
  <c r="F8" i="32"/>
  <c r="E8" i="32"/>
  <c r="D8" i="32"/>
  <c r="F7" i="32"/>
  <c r="E7" i="32"/>
  <c r="D7" i="32"/>
  <c r="F6" i="32"/>
  <c r="E6" i="32"/>
  <c r="D6" i="32"/>
  <c r="D29" i="31"/>
  <c r="E28" i="31"/>
  <c r="D28" i="31"/>
  <c r="E26" i="31"/>
  <c r="D26" i="31"/>
  <c r="E22" i="31"/>
  <c r="F21" i="31"/>
  <c r="E21" i="31"/>
  <c r="F20" i="31"/>
  <c r="E20" i="31"/>
  <c r="F19" i="31"/>
  <c r="E19" i="31"/>
  <c r="F18" i="31"/>
  <c r="E18" i="31"/>
  <c r="F17" i="31"/>
  <c r="E17" i="31"/>
  <c r="F16" i="31"/>
  <c r="E16" i="31"/>
  <c r="F15" i="31"/>
  <c r="E15" i="31"/>
  <c r="F14" i="31"/>
  <c r="E14" i="31"/>
  <c r="E12" i="31"/>
  <c r="F11" i="31"/>
  <c r="E11" i="31"/>
  <c r="F10" i="31"/>
  <c r="E10" i="31"/>
  <c r="F9" i="31"/>
  <c r="E9" i="31"/>
  <c r="F8" i="31"/>
  <c r="E8" i="31"/>
  <c r="F7" i="31"/>
  <c r="E7" i="31"/>
  <c r="F6" i="31"/>
  <c r="F12" i="31" s="1"/>
  <c r="E6" i="31"/>
  <c r="G13" i="29"/>
  <c r="G12" i="29"/>
  <c r="G11" i="29"/>
  <c r="G10" i="29"/>
  <c r="G9" i="29"/>
  <c r="G8" i="29"/>
  <c r="G7" i="29"/>
  <c r="G6" i="29"/>
  <c r="G5" i="29"/>
  <c r="G13" i="28"/>
  <c r="G12" i="28"/>
  <c r="G11" i="28"/>
  <c r="G10" i="28"/>
  <c r="G9" i="28"/>
  <c r="G8" i="28"/>
  <c r="G7" i="28"/>
  <c r="G6" i="28"/>
  <c r="G5" i="28"/>
  <c r="G6" i="27"/>
  <c r="G7" i="27"/>
  <c r="G8" i="27"/>
  <c r="G9" i="27"/>
  <c r="G10" i="27"/>
  <c r="G11" i="27"/>
  <c r="G12" i="27"/>
  <c r="G13" i="27"/>
  <c r="F22" i="32" l="1"/>
  <c r="F12" i="32"/>
  <c r="F22" i="31"/>
  <c r="G5" i="27"/>
  <c r="D6" i="30" l="1"/>
  <c r="E6" i="30"/>
  <c r="F6" i="30"/>
  <c r="B24" i="32" l="1"/>
  <c r="B25" i="32" s="1"/>
  <c r="B27" i="32" l="1"/>
  <c r="E22" i="30" l="1"/>
  <c r="E21" i="30"/>
  <c r="E20" i="30"/>
  <c r="E19" i="30"/>
  <c r="E18" i="30"/>
  <c r="E17" i="30"/>
  <c r="E16" i="30"/>
  <c r="E15" i="30"/>
  <c r="E14" i="30"/>
  <c r="E12" i="30"/>
  <c r="E11" i="30"/>
  <c r="E10" i="30"/>
  <c r="E9" i="30"/>
  <c r="E8" i="30"/>
  <c r="E7" i="30"/>
  <c r="D29" i="30"/>
  <c r="D28" i="30"/>
  <c r="D26" i="30"/>
  <c r="D22" i="30"/>
  <c r="D21" i="30"/>
  <c r="D20" i="30"/>
  <c r="D19" i="30"/>
  <c r="D18" i="30"/>
  <c r="D17" i="30"/>
  <c r="D16" i="30"/>
  <c r="D15" i="30"/>
  <c r="D14" i="30"/>
  <c r="D12" i="30"/>
  <c r="D11" i="30"/>
  <c r="D10" i="30"/>
  <c r="D9" i="30"/>
  <c r="D8" i="30"/>
  <c r="D7" i="30"/>
  <c r="B24" i="31" l="1"/>
  <c r="B27" i="31" s="1"/>
  <c r="B30" i="31" s="1"/>
  <c r="B30" i="32" l="1"/>
  <c r="C24" i="30"/>
  <c r="B24" i="30"/>
  <c r="C24" i="32"/>
  <c r="C24" i="31"/>
  <c r="D24" i="32" l="1"/>
  <c r="E24" i="32"/>
  <c r="D24" i="31"/>
  <c r="E24" i="31"/>
  <c r="C27" i="31"/>
  <c r="D24" i="30"/>
  <c r="C27" i="32"/>
  <c r="C27" i="30"/>
  <c r="B27" i="30"/>
  <c r="B30" i="30" s="1"/>
  <c r="B31" i="30" s="1"/>
  <c r="C25" i="30"/>
  <c r="B25" i="30"/>
  <c r="B31" i="31"/>
  <c r="C25" i="31"/>
  <c r="B25" i="31"/>
  <c r="B31" i="32"/>
  <c r="C25" i="32"/>
  <c r="D25" i="32" s="1"/>
  <c r="D27" i="32" l="1"/>
  <c r="E27" i="32"/>
  <c r="D25" i="31"/>
  <c r="E27" i="31"/>
  <c r="D27" i="31"/>
  <c r="D25" i="30"/>
  <c r="C30" i="30"/>
  <c r="D27" i="30"/>
  <c r="C30" i="32"/>
  <c r="E28" i="30"/>
  <c r="E27" i="30"/>
  <c r="E26" i="30"/>
  <c r="E24" i="30"/>
  <c r="E30" i="32" l="1"/>
  <c r="D30" i="32"/>
  <c r="E30" i="30"/>
  <c r="C31" i="30"/>
  <c r="D31" i="30" s="1"/>
  <c r="D30" i="30"/>
  <c r="C31" i="32"/>
  <c r="D31" i="32" s="1"/>
  <c r="F7" i="30" l="1"/>
  <c r="F11" i="30"/>
  <c r="F20" i="30"/>
  <c r="F21" i="30"/>
  <c r="F19" i="30"/>
  <c r="F14" i="30"/>
  <c r="F17" i="30"/>
  <c r="F15" i="30"/>
  <c r="F18" i="30"/>
  <c r="F9" i="30"/>
  <c r="F16" i="30"/>
  <c r="F8" i="30"/>
  <c r="F10" i="30"/>
  <c r="F22" i="30" l="1"/>
  <c r="F12" i="30"/>
  <c r="C30" i="31" l="1"/>
  <c r="E30" i="31" l="1"/>
  <c r="D30" i="31"/>
  <c r="C31" i="31"/>
  <c r="D31" i="31" s="1"/>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<sst xmlns="http://schemas.openxmlformats.org/spreadsheetml/2006/main" count="221" uniqueCount="67">
  <si>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</si>
  <si>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</si>
  <si>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</si>
  <si>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</si>
  <si>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</si>
  <si>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</si>
  <si>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</si>
  <si>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</si>
  <si>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</si>
  <si>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</si>
  <si>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</si>
  <si>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</si>
  <si>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</si>
  <si>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</si>
  <si>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</si>
  <si>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</si>
  <si>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</si>
  <si>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</si>
  <si>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</si>
  <si>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</si>
  <si>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</si>
  <si>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</si>
  <si>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</si>
  <si>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</si>
  <si>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</si>
  <si>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</si>
  <si>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</si>
  <si>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</si>
  <si>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</si>
  <si>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</si>
  <si>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</si>
  <si>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</si>
  <si>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</si>
  <si>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</si>
  <si>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</si>
  <si>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</si>
  <si>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</si>
  <si>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</si>
  <si>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</si>
  <si>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</si>
  <si>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</si>
  <si>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</si>
  <si>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</si>
  <si>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</si>
  <si>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</si>
  <si>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</si>
  <si>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</si>
  <si>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</si>
  <si>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</si>
  <si>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</si>
  <si>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</si>
  <si>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</si>
  <si>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</si>
  <si>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</si>
  <si>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</si>
  <si>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1Q                 2024</t>
  </si>
  <si>
    <t>2Q                 2024</t>
  </si>
  <si>
    <t>3Q                 2024</t>
  </si>
  <si>
    <t>1Q                 2025</t>
  </si>
  <si>
    <t>4Q                 2024</t>
  </si>
  <si>
    <t>1Q 2024</t>
  </si>
  <si>
    <t>1Q 2025</t>
  </si>
  <si>
    <t>2024-2025 % Change</t>
  </si>
  <si>
    <t>% of 1Q 2025 Revenue or Expense Total</t>
  </si>
  <si>
    <t>Dollar Change          1Q2024-1Q2025</t>
  </si>
  <si>
    <t>Reports from 24 airlines in 1Q 2025</t>
  </si>
  <si>
    <t>Reports from 19 airlines in 1Q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</si>
</sst>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8"/>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5">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164" fontId="10" fillId="0" borderId="0" xfId="8" applyNumberFormat="1" applyFont="1"/>
    <xf numFmtId="0" fontId="9" fillId="0" borderId="1" xfId="8" applyFont="1" applyBorder="1" applyAlignment="1">
      <alignment vertical="center"/>
    </xf>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3" fontId="10" fillId="0" borderId="0" xfId="3" applyNumberFormat="1" applyFill="1"/>
    <xf numFmtId="3" fontId="10" fillId="0" borderId="0" xfId="3" applyNumberFormat="1" applyFont="1" applyFill="1"/>
    <xf numFmtId="3" fontId="10" fillId="0" borderId="0" xfId="8" applyNumberFormat="1" applyFont="1" applyFill="1"/>
    <xf numFmtId="3" fontId="10" fillId="0" borderId="1" xfId="8" applyNumberFormat="1" applyFont="1" applyFill="1" applyBorder="1"/>
    <xf numFmtId="0" fontId="9" fillId="0" borderId="1" xfId="3" applyFont="1" applyFill="1" applyBorder="1" applyAlignment="1">
      <alignment horizontal="center"/>
    </xf>
    <xf numFmtId="166" fontId="10" fillId="0" borderId="3" xfId="3" applyNumberFormat="1" applyFill="1" applyBorder="1" applyAlignment="1">
      <alignment horizontal="right"/>
    </xf>
    <xf numFmtId="0" fontId="8" fillId="0" borderId="0" xfId="1" applyFill="1"/>
    <xf numFmtId="0" fontId="0" fillId="0" borderId="0" xfId="0" applyFill="1"/>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8" fillId="0" borderId="0" xfId="0" applyFont="1" applyBorder="1"/>
    <xf numFmtId="0" fontId="10" fillId="0" borderId="2" xfId="3" applyFont="1" applyFill="1" applyBorder="1"/>
    <xf numFmtId="0" fontId="7" fillId="0" borderId="0" xfId="0" applyFont="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tabSelected="1" zoomScaleNormal="100" workbookViewId="0">
      <selection activeCell="H4" sqref="H4"/>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1" t="s">
        <v>54</v>
      </c>
      <c r="B1" s="51"/>
      <c r="C1" s="51"/>
      <c r="D1" s="51"/>
      <c r="E1" s="51"/>
      <c r="F1" s="51"/>
      <c r="G1" s="51"/>
    </row>
    <row r="2" spans="1:8" ht="12.75" customHeight="1" x14ac:dyDescent="0.35">
      <c r="A2" s="52" t="s">
        <v>65</v>
      </c>
      <c r="B2" s="52"/>
      <c r="C2" s="52"/>
      <c r="D2" s="52"/>
      <c r="E2" s="52"/>
      <c r="F2" s="52"/>
      <c r="G2" s="52"/>
    </row>
    <row r="3" spans="1:8" ht="12.75" customHeight="1" x14ac:dyDescent="0.35">
      <c r="A3" s="53" t="s">
        <v>29</v>
      </c>
      <c r="B3" s="53"/>
      <c r="C3" s="53"/>
      <c r="D3" s="53"/>
      <c r="E3" s="53"/>
      <c r="F3" s="53"/>
      <c r="G3" s="53"/>
    </row>
    <row r="4" spans="1:8" ht="51.75" customHeight="1" x14ac:dyDescent="0.35">
      <c r="A4" s="24"/>
      <c r="B4" s="25" t="s">
        <v>55</v>
      </c>
      <c r="C4" s="25" t="s">
        <v>56</v>
      </c>
      <c r="D4" s="25" t="s">
        <v>57</v>
      </c>
      <c r="E4" s="25" t="s">
        <v>59</v>
      </c>
      <c r="F4" s="25" t="s">
        <v>58</v>
      </c>
      <c r="G4" s="25" t="s">
        <v>64</v>
      </c>
    </row>
    <row r="5" spans="1:8" ht="12.75" customHeight="1" x14ac:dyDescent="0.35">
      <c r="A5" s="26" t="s">
        <v>0</v>
      </c>
      <c r="B5" s="37">
        <v>-1660.9431529999999</v>
      </c>
      <c r="C5" s="37">
        <v>3827.4974149999998</v>
      </c>
      <c r="D5" s="38">
        <v>2066.0048179999999</v>
      </c>
      <c r="E5" s="38">
        <v>2441.8683580000002</v>
      </c>
      <c r="F5" s="38">
        <v>-224.95270199999999</v>
      </c>
      <c r="G5" s="39">
        <f>F5-B5</f>
        <v>1435.9904509999999</v>
      </c>
      <c r="H5" s="27"/>
    </row>
    <row r="6" spans="1:8" ht="12.75" customHeight="1" x14ac:dyDescent="0.35">
      <c r="A6" s="26" t="s">
        <v>1</v>
      </c>
      <c r="B6" s="39">
        <v>-296.57691499999999</v>
      </c>
      <c r="C6" s="39">
        <v>6286.2511270000005</v>
      </c>
      <c r="D6" s="39">
        <v>3088.7173739999998</v>
      </c>
      <c r="E6" s="39">
        <v>4448.3415029999996</v>
      </c>
      <c r="F6" s="39">
        <v>138.494516</v>
      </c>
      <c r="G6" s="39">
        <f t="shared" ref="G6:G13" si="0">F6-B6</f>
        <v>435.07143099999996</v>
      </c>
      <c r="H6" s="27"/>
    </row>
    <row r="7" spans="1:8" ht="12.75" customHeight="1" x14ac:dyDescent="0.35">
      <c r="A7" s="26" t="s">
        <v>5</v>
      </c>
      <c r="B7" s="39">
        <v>56075.660477999998</v>
      </c>
      <c r="C7" s="39">
        <v>65434.609896000002</v>
      </c>
      <c r="D7" s="39">
        <v>63015.479634000003</v>
      </c>
      <c r="E7" s="39">
        <v>62683.358998999996</v>
      </c>
      <c r="F7" s="39">
        <v>57527.002701999998</v>
      </c>
      <c r="G7" s="39">
        <f t="shared" si="0"/>
        <v>1451.342224</v>
      </c>
      <c r="H7" s="27"/>
    </row>
    <row r="8" spans="1:8" ht="12.75" customHeight="1" x14ac:dyDescent="0.35">
      <c r="A8" s="26" t="s">
        <v>6</v>
      </c>
      <c r="B8" s="39">
        <v>41827.265242000001</v>
      </c>
      <c r="C8" s="39">
        <v>49394.787184000001</v>
      </c>
      <c r="D8" s="39">
        <v>47556.687463000002</v>
      </c>
      <c r="E8" s="39">
        <v>46520.246695000002</v>
      </c>
      <c r="F8" s="39">
        <v>42632.813630999997</v>
      </c>
      <c r="G8" s="39">
        <f t="shared" si="0"/>
        <v>805.54838899999595</v>
      </c>
      <c r="H8" s="27"/>
    </row>
    <row r="9" spans="1:8" ht="12.75" customHeight="1" x14ac:dyDescent="0.35">
      <c r="A9" s="26" t="s">
        <v>7</v>
      </c>
      <c r="B9" s="39">
        <v>1715.036836</v>
      </c>
      <c r="C9" s="39">
        <v>1949.168553</v>
      </c>
      <c r="D9" s="39">
        <v>1867.7416969999999</v>
      </c>
      <c r="E9" s="39">
        <v>1738.0032739999999</v>
      </c>
      <c r="F9" s="39">
        <v>1645.098099</v>
      </c>
      <c r="G9" s="39">
        <f t="shared" si="0"/>
        <v>-69.938736999999946</v>
      </c>
      <c r="H9" s="27"/>
    </row>
    <row r="10" spans="1:8" ht="12.75" customHeight="1" x14ac:dyDescent="0.35">
      <c r="A10" s="26" t="s">
        <v>8</v>
      </c>
      <c r="B10" s="39">
        <v>250.90451899999999</v>
      </c>
      <c r="C10" s="39">
        <v>275.48501199999998</v>
      </c>
      <c r="D10" s="39">
        <v>254.40829199999999</v>
      </c>
      <c r="E10" s="39">
        <v>241.050161</v>
      </c>
      <c r="F10" s="39">
        <v>233.04600199999999</v>
      </c>
      <c r="G10" s="39">
        <f t="shared" si="0"/>
        <v>-17.858517000000006</v>
      </c>
      <c r="H10" s="27"/>
    </row>
    <row r="11" spans="1:8" ht="12.75" customHeight="1" x14ac:dyDescent="0.35">
      <c r="A11" s="26" t="s">
        <v>3</v>
      </c>
      <c r="B11" s="39">
        <v>56372.237394999996</v>
      </c>
      <c r="C11" s="39">
        <v>59148.358767999998</v>
      </c>
      <c r="D11" s="39">
        <v>59926.762260000003</v>
      </c>
      <c r="E11" s="39">
        <v>58235.018498999998</v>
      </c>
      <c r="F11" s="39">
        <v>57388.508183999998</v>
      </c>
      <c r="G11" s="39">
        <f t="shared" si="0"/>
        <v>1016.270789000002</v>
      </c>
      <c r="H11" s="27"/>
    </row>
    <row r="12" spans="1:8" ht="12.75" customHeight="1" x14ac:dyDescent="0.35">
      <c r="A12" s="26" t="s">
        <v>9</v>
      </c>
      <c r="B12" s="39">
        <v>11259.519818000001</v>
      </c>
      <c r="C12" s="39">
        <v>11789.748475</v>
      </c>
      <c r="D12" s="39">
        <v>11119.871646</v>
      </c>
      <c r="E12" s="39">
        <v>9734.0508179999997</v>
      </c>
      <c r="F12" s="39">
        <v>9786.4823510000006</v>
      </c>
      <c r="G12" s="39">
        <f t="shared" si="0"/>
        <v>-1473.0374670000001</v>
      </c>
      <c r="H12" s="27"/>
    </row>
    <row r="13" spans="1:8" ht="12.75" customHeight="1" x14ac:dyDescent="0.35">
      <c r="A13" s="28" t="s">
        <v>10</v>
      </c>
      <c r="B13" s="40">
        <v>20184.127875999999</v>
      </c>
      <c r="C13" s="40">
        <v>21141.904889000001</v>
      </c>
      <c r="D13" s="40">
        <v>21810.295677999999</v>
      </c>
      <c r="E13" s="40">
        <v>21962.506539999998</v>
      </c>
      <c r="F13" s="40">
        <v>21479.809323000001</v>
      </c>
      <c r="G13" s="40">
        <f t="shared" si="0"/>
        <v>1295.6814470000027</v>
      </c>
      <c r="H13" s="27"/>
    </row>
    <row r="14" spans="1:8" ht="30" customHeight="1" x14ac:dyDescent="0.35">
      <c r="A14" s="54" t="s">
        <v>4</v>
      </c>
      <c r="B14" s="54"/>
      <c r="C14" s="54"/>
      <c r="D14" s="55"/>
      <c r="E14" s="55"/>
      <c r="F14" s="55"/>
      <c r="G14" s="55"/>
    </row>
    <row r="15" spans="1:8" ht="102" customHeight="1" x14ac:dyDescent="0.35">
      <c r="A15" s="56" t="s">
        <v>46</v>
      </c>
      <c r="B15" s="56"/>
      <c r="C15" s="56"/>
      <c r="D15" s="56"/>
      <c r="E15" s="56"/>
      <c r="F15" s="56"/>
      <c r="G15" s="56"/>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topLeftCell="C1" zoomScaleNormal="100" workbookViewId="0">
      <selection activeCell="J4" sqref="J4:S14"/>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7" t="s">
        <v>53</v>
      </c>
      <c r="B1" s="57"/>
      <c r="C1" s="57"/>
      <c r="D1" s="57"/>
      <c r="E1" s="57"/>
      <c r="F1" s="57"/>
      <c r="G1" s="57"/>
    </row>
    <row r="2" spans="1:8" ht="12.75" customHeight="1" x14ac:dyDescent="0.35">
      <c r="A2" s="52" t="s">
        <v>65</v>
      </c>
      <c r="B2" s="52"/>
      <c r="C2" s="52"/>
      <c r="D2" s="52"/>
      <c r="E2" s="52"/>
      <c r="F2" s="52"/>
      <c r="G2" s="52"/>
    </row>
    <row r="3" spans="1:8" ht="12.75" customHeight="1" x14ac:dyDescent="0.35">
      <c r="A3" s="53" t="s">
        <v>29</v>
      </c>
      <c r="B3" s="53"/>
      <c r="C3" s="53"/>
      <c r="D3" s="53"/>
      <c r="E3" s="53"/>
      <c r="F3" s="53"/>
      <c r="G3" s="53"/>
    </row>
    <row r="4" spans="1:8" ht="51.75" customHeight="1" x14ac:dyDescent="0.35">
      <c r="A4" s="29" t="s">
        <v>35</v>
      </c>
      <c r="B4" s="25" t="s">
        <v>55</v>
      </c>
      <c r="C4" s="25" t="s">
        <v>56</v>
      </c>
      <c r="D4" s="25" t="s">
        <v>57</v>
      </c>
      <c r="E4" s="25" t="s">
        <v>59</v>
      </c>
      <c r="F4" s="25" t="s">
        <v>58</v>
      </c>
      <c r="G4" s="25" t="s">
        <v>64</v>
      </c>
    </row>
    <row r="5" spans="1:8" ht="12.75" customHeight="1" x14ac:dyDescent="0.35">
      <c r="A5" s="26" t="s">
        <v>0</v>
      </c>
      <c r="B5" s="39">
        <v>-871.97427600000003</v>
      </c>
      <c r="C5" s="39">
        <v>2509.0446259999999</v>
      </c>
      <c r="D5" s="39">
        <v>710.85433999999998</v>
      </c>
      <c r="E5" s="38">
        <v>1869.872132</v>
      </c>
      <c r="F5" s="38">
        <v>-173.242073</v>
      </c>
      <c r="G5" s="39">
        <f>F5-B5</f>
        <v>698.73220300000003</v>
      </c>
      <c r="H5" s="27"/>
    </row>
    <row r="6" spans="1:8" ht="12.75" customHeight="1" x14ac:dyDescent="0.35">
      <c r="A6" s="26" t="s">
        <v>1</v>
      </c>
      <c r="B6" s="39">
        <v>110.907684</v>
      </c>
      <c r="C6" s="39">
        <v>4347.6802779999998</v>
      </c>
      <c r="D6" s="39">
        <v>1297.476729</v>
      </c>
      <c r="E6" s="39">
        <v>3400.3696260000002</v>
      </c>
      <c r="F6" s="39">
        <v>-18.280199</v>
      </c>
      <c r="G6" s="39">
        <f t="shared" ref="G6:G13" si="0">F6-B6</f>
        <v>-129.187883</v>
      </c>
      <c r="H6" s="27"/>
    </row>
    <row r="7" spans="1:8" ht="12.75" customHeight="1" x14ac:dyDescent="0.35">
      <c r="A7" s="26" t="s">
        <v>5</v>
      </c>
      <c r="B7" s="39">
        <v>42347.955426</v>
      </c>
      <c r="C7" s="39">
        <v>48250.262623000002</v>
      </c>
      <c r="D7" s="39">
        <v>45869.607644999996</v>
      </c>
      <c r="E7" s="39">
        <v>47548.222252</v>
      </c>
      <c r="F7" s="39">
        <v>43264.826589999997</v>
      </c>
      <c r="G7" s="39">
        <f t="shared" si="0"/>
        <v>916.8711639999965</v>
      </c>
      <c r="H7" s="27"/>
    </row>
    <row r="8" spans="1:8" ht="12.75" customHeight="1" x14ac:dyDescent="0.35">
      <c r="A8" s="26" t="s">
        <v>6</v>
      </c>
      <c r="B8" s="39">
        <v>30415.385845000001</v>
      </c>
      <c r="C8" s="39">
        <v>34816.207721999999</v>
      </c>
      <c r="D8" s="39">
        <v>32984.943677000003</v>
      </c>
      <c r="E8" s="39">
        <v>34031.385812</v>
      </c>
      <c r="F8" s="39">
        <v>30827.064899000001</v>
      </c>
      <c r="G8" s="39">
        <f t="shared" si="0"/>
        <v>411.67905400000018</v>
      </c>
      <c r="H8" s="27"/>
    </row>
    <row r="9" spans="1:8" ht="12.75" customHeight="1" x14ac:dyDescent="0.35">
      <c r="A9" s="26" t="s">
        <v>7</v>
      </c>
      <c r="B9" s="39">
        <v>1355.0353990000001</v>
      </c>
      <c r="C9" s="39">
        <v>1575.6218349999999</v>
      </c>
      <c r="D9" s="39">
        <v>1501.222649</v>
      </c>
      <c r="E9" s="39">
        <v>1401.044832</v>
      </c>
      <c r="F9" s="39">
        <v>1308.021722</v>
      </c>
      <c r="G9" s="39">
        <f t="shared" si="0"/>
        <v>-47.013677000000143</v>
      </c>
      <c r="H9" s="27"/>
    </row>
    <row r="10" spans="1:8" ht="12.75" customHeight="1" x14ac:dyDescent="0.35">
      <c r="A10" s="26" t="s">
        <v>8</v>
      </c>
      <c r="B10" s="39">
        <v>208.91959700000001</v>
      </c>
      <c r="C10" s="39">
        <v>230.47934900000001</v>
      </c>
      <c r="D10" s="39">
        <v>210.26378399999999</v>
      </c>
      <c r="E10" s="39">
        <v>200.283367</v>
      </c>
      <c r="F10" s="39">
        <v>190.354838</v>
      </c>
      <c r="G10" s="39">
        <f t="shared" si="0"/>
        <v>-18.564759000000009</v>
      </c>
      <c r="H10" s="27"/>
    </row>
    <row r="11" spans="1:8" ht="12.75" customHeight="1" x14ac:dyDescent="0.35">
      <c r="A11" s="26" t="s">
        <v>3</v>
      </c>
      <c r="B11" s="39">
        <v>42237.047742000002</v>
      </c>
      <c r="C11" s="39">
        <v>43902.582345000003</v>
      </c>
      <c r="D11" s="39">
        <v>44572.130914000001</v>
      </c>
      <c r="E11" s="39">
        <v>44147.852628000001</v>
      </c>
      <c r="F11" s="39">
        <v>43283.106788999998</v>
      </c>
      <c r="G11" s="39">
        <f t="shared" si="0"/>
        <v>1046.0590469999952</v>
      </c>
      <c r="H11" s="27"/>
    </row>
    <row r="12" spans="1:8" ht="12.75" customHeight="1" x14ac:dyDescent="0.35">
      <c r="A12" s="26" t="s">
        <v>9</v>
      </c>
      <c r="B12" s="39">
        <v>7688.2836550000002</v>
      </c>
      <c r="C12" s="39">
        <v>7987.7299489999996</v>
      </c>
      <c r="D12" s="39">
        <v>7557.3575840000003</v>
      </c>
      <c r="E12" s="39">
        <v>6701.5092400000003</v>
      </c>
      <c r="F12" s="39">
        <v>6702.8799449999997</v>
      </c>
      <c r="G12" s="39">
        <f t="shared" si="0"/>
        <v>-985.4037100000005</v>
      </c>
      <c r="H12" s="27"/>
    </row>
    <row r="13" spans="1:8" ht="12.75" customHeight="1" x14ac:dyDescent="0.35">
      <c r="A13" s="28" t="s">
        <v>10</v>
      </c>
      <c r="B13" s="40">
        <v>15091.768932000001</v>
      </c>
      <c r="C13" s="40">
        <v>15603.459081999999</v>
      </c>
      <c r="D13" s="40">
        <v>16199.600756</v>
      </c>
      <c r="E13" s="40">
        <v>16568.898277</v>
      </c>
      <c r="F13" s="40">
        <v>16055.380209000001</v>
      </c>
      <c r="G13" s="40">
        <f t="shared" si="0"/>
        <v>963.61127699999997</v>
      </c>
      <c r="H13" s="27"/>
    </row>
    <row r="14" spans="1:8" ht="30" customHeight="1" x14ac:dyDescent="0.35">
      <c r="A14" s="54" t="s">
        <v>4</v>
      </c>
      <c r="B14" s="54"/>
      <c r="C14" s="54"/>
      <c r="D14" s="55"/>
      <c r="E14" s="55"/>
      <c r="F14" s="55"/>
      <c r="G14" s="55"/>
    </row>
    <row r="15" spans="1:8" ht="106.5" customHeight="1" x14ac:dyDescent="0.35">
      <c r="A15" s="56" t="s">
        <v>46</v>
      </c>
      <c r="B15" s="56"/>
      <c r="C15" s="56"/>
      <c r="D15" s="56"/>
      <c r="E15" s="56"/>
      <c r="F15" s="56"/>
      <c r="G15" s="56"/>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J4" sqref="J4:R15"/>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7" t="s">
        <v>52</v>
      </c>
      <c r="B1" s="57"/>
      <c r="C1" s="57"/>
      <c r="D1" s="57"/>
      <c r="E1" s="57"/>
      <c r="F1" s="57"/>
      <c r="G1" s="57"/>
    </row>
    <row r="2" spans="1:8" ht="12.75" customHeight="1" x14ac:dyDescent="0.35">
      <c r="A2" s="52" t="s">
        <v>66</v>
      </c>
      <c r="B2" s="52"/>
      <c r="C2" s="52"/>
      <c r="D2" s="52"/>
      <c r="E2" s="52"/>
      <c r="F2" s="52"/>
      <c r="G2" s="52"/>
    </row>
    <row r="3" spans="1:8" ht="12.75" customHeight="1" x14ac:dyDescent="0.35">
      <c r="A3" s="53" t="s">
        <v>29</v>
      </c>
      <c r="B3" s="53"/>
      <c r="C3" s="53"/>
      <c r="D3" s="53"/>
      <c r="E3" s="53"/>
      <c r="F3" s="53"/>
      <c r="G3" s="53"/>
    </row>
    <row r="4" spans="1:8" ht="51.75" customHeight="1" x14ac:dyDescent="0.35">
      <c r="A4" s="29" t="s">
        <v>36</v>
      </c>
      <c r="B4" s="25" t="s">
        <v>55</v>
      </c>
      <c r="C4" s="25" t="s">
        <v>56</v>
      </c>
      <c r="D4" s="25" t="s">
        <v>57</v>
      </c>
      <c r="E4" s="25" t="s">
        <v>59</v>
      </c>
      <c r="F4" s="25" t="s">
        <v>58</v>
      </c>
      <c r="G4" s="25" t="s">
        <v>64</v>
      </c>
    </row>
    <row r="5" spans="1:8" ht="12.75" customHeight="1" x14ac:dyDescent="0.35">
      <c r="A5" s="26" t="s">
        <v>0</v>
      </c>
      <c r="B5" s="39">
        <v>-788.96887699999991</v>
      </c>
      <c r="C5" s="39">
        <v>1318.4527889999999</v>
      </c>
      <c r="D5" s="39">
        <v>1355.150478</v>
      </c>
      <c r="E5" s="38">
        <v>571.97699699999998</v>
      </c>
      <c r="F5" s="39">
        <v>-51.710628999999997</v>
      </c>
      <c r="G5" s="39">
        <f>F5-B5</f>
        <v>737.25824799999987</v>
      </c>
      <c r="H5" s="27"/>
    </row>
    <row r="6" spans="1:8" ht="12.75" customHeight="1" x14ac:dyDescent="0.35">
      <c r="A6" s="26" t="s">
        <v>1</v>
      </c>
      <c r="B6" s="39">
        <v>-407.484599</v>
      </c>
      <c r="C6" s="39">
        <v>1938.5708490000006</v>
      </c>
      <c r="D6" s="39">
        <v>1791.2406449999999</v>
      </c>
      <c r="E6" s="39">
        <v>1047.9528380000006</v>
      </c>
      <c r="F6" s="39">
        <v>156.77471499999999</v>
      </c>
      <c r="G6" s="39">
        <f t="shared" ref="G6:G13" si="0">F6-B6</f>
        <v>564.25931400000002</v>
      </c>
      <c r="H6" s="27"/>
    </row>
    <row r="7" spans="1:8" ht="12.75" customHeight="1" x14ac:dyDescent="0.35">
      <c r="A7" s="26" t="s">
        <v>5</v>
      </c>
      <c r="B7" s="39">
        <v>13727.705051999998</v>
      </c>
      <c r="C7" s="39">
        <v>17184.347272999999</v>
      </c>
      <c r="D7" s="39">
        <v>17145.871989000007</v>
      </c>
      <c r="E7" s="39">
        <v>15135.138432</v>
      </c>
      <c r="F7" s="39">
        <v>14262.176111999999</v>
      </c>
      <c r="G7" s="39">
        <f t="shared" si="0"/>
        <v>534.47106000000167</v>
      </c>
      <c r="H7" s="27"/>
    </row>
    <row r="8" spans="1:8" ht="12.75" customHeight="1" x14ac:dyDescent="0.35">
      <c r="A8" s="26" t="s">
        <v>6</v>
      </c>
      <c r="B8" s="39">
        <v>11411.879397000001</v>
      </c>
      <c r="C8" s="39">
        <v>14578.579462000002</v>
      </c>
      <c r="D8" s="39">
        <v>14571.743785999999</v>
      </c>
      <c r="E8" s="39">
        <v>12488.862567999997</v>
      </c>
      <c r="F8" s="39">
        <v>11805.748732</v>
      </c>
      <c r="G8" s="39">
        <f t="shared" si="0"/>
        <v>393.86933499999941</v>
      </c>
      <c r="H8" s="27"/>
    </row>
    <row r="9" spans="1:8" ht="12.75" customHeight="1" x14ac:dyDescent="0.35">
      <c r="A9" s="26" t="s">
        <v>7</v>
      </c>
      <c r="B9" s="39">
        <v>360.0014369999999</v>
      </c>
      <c r="C9" s="39">
        <v>373.54671800000006</v>
      </c>
      <c r="D9" s="39">
        <v>366.51904799999988</v>
      </c>
      <c r="E9" s="39">
        <v>336.95844199999988</v>
      </c>
      <c r="F9" s="39">
        <v>337.07637699999998</v>
      </c>
      <c r="G9" s="39">
        <f t="shared" si="0"/>
        <v>-22.925059999999917</v>
      </c>
      <c r="H9" s="27"/>
    </row>
    <row r="10" spans="1:8" ht="12.75" customHeight="1" x14ac:dyDescent="0.35">
      <c r="A10" s="26" t="s">
        <v>8</v>
      </c>
      <c r="B10" s="39">
        <v>41.984921999999983</v>
      </c>
      <c r="C10" s="39">
        <v>45.00566299999997</v>
      </c>
      <c r="D10" s="39">
        <v>44.144508000000002</v>
      </c>
      <c r="E10" s="39">
        <v>40.766794000000004</v>
      </c>
      <c r="F10" s="39">
        <v>42.691164000000001</v>
      </c>
      <c r="G10" s="39">
        <f t="shared" si="0"/>
        <v>0.70624200000001736</v>
      </c>
      <c r="H10" s="27"/>
    </row>
    <row r="11" spans="1:8" ht="12.75" customHeight="1" x14ac:dyDescent="0.35">
      <c r="A11" s="26" t="s">
        <v>3</v>
      </c>
      <c r="B11" s="39">
        <v>14135.189652999994</v>
      </c>
      <c r="C11" s="39">
        <v>15245.776422999996</v>
      </c>
      <c r="D11" s="39">
        <v>15354.631346000002</v>
      </c>
      <c r="E11" s="39">
        <v>14087.186594999999</v>
      </c>
      <c r="F11" s="39">
        <v>14105.401395000001</v>
      </c>
      <c r="G11" s="39">
        <f t="shared" si="0"/>
        <v>-29.78825799999322</v>
      </c>
      <c r="H11" s="27"/>
    </row>
    <row r="12" spans="1:8" ht="12.75" customHeight="1" x14ac:dyDescent="0.35">
      <c r="A12" s="26" t="s">
        <v>9</v>
      </c>
      <c r="B12" s="39">
        <v>3571.2361630000005</v>
      </c>
      <c r="C12" s="39">
        <v>3802.0185260000007</v>
      </c>
      <c r="D12" s="39">
        <v>3562.5140619999993</v>
      </c>
      <c r="E12" s="39">
        <v>3032.5415779999994</v>
      </c>
      <c r="F12" s="39">
        <v>3083.602406</v>
      </c>
      <c r="G12" s="39">
        <f t="shared" si="0"/>
        <v>-487.63375700000051</v>
      </c>
      <c r="H12" s="27"/>
    </row>
    <row r="13" spans="1:8" ht="12.75" customHeight="1" x14ac:dyDescent="0.35">
      <c r="A13" s="28" t="s">
        <v>10</v>
      </c>
      <c r="B13" s="40">
        <v>5092.3589439999978</v>
      </c>
      <c r="C13" s="40">
        <v>5538.4458070000019</v>
      </c>
      <c r="D13" s="40">
        <v>5610.6949219999988</v>
      </c>
      <c r="E13" s="40">
        <v>5393.630882999998</v>
      </c>
      <c r="F13" s="40">
        <v>5424.4291139999996</v>
      </c>
      <c r="G13" s="40">
        <f t="shared" si="0"/>
        <v>332.07017000000178</v>
      </c>
      <c r="H13" s="27"/>
    </row>
    <row r="14" spans="1:8" ht="30" customHeight="1" x14ac:dyDescent="0.35">
      <c r="A14" s="54" t="s">
        <v>4</v>
      </c>
      <c r="B14" s="54"/>
      <c r="C14" s="54"/>
      <c r="D14" s="55"/>
      <c r="E14" s="55"/>
      <c r="F14" s="55"/>
      <c r="G14" s="55"/>
    </row>
    <row r="15" spans="1:8" ht="103.5" customHeight="1" x14ac:dyDescent="0.35">
      <c r="A15" s="56" t="s">
        <v>47</v>
      </c>
      <c r="B15" s="56"/>
      <c r="C15" s="56"/>
      <c r="D15" s="56"/>
      <c r="E15" s="56"/>
      <c r="F15" s="56"/>
      <c r="G15" s="56"/>
    </row>
  </sheetData>
  <mergeCells count="5">
    <mergeCell ref="A1:G1"/>
    <mergeCell ref="A2:G2"/>
    <mergeCell ref="A3:G3"/>
    <mergeCell ref="A14:G14"/>
    <mergeCell ref="A15:G15"/>
  </mergeCells>
  <phoneticPr fontId="13" type="noConversion"/>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6"/>
  <sheetViews>
    <sheetView topLeftCell="A12" zoomScale="96" zoomScaleNormal="96" workbookViewId="0">
      <selection activeCell="B25" sqref="B25"/>
    </sheetView>
  </sheetViews>
  <sheetFormatPr defaultColWidth="9.36328125" defaultRowHeight="12.5" x14ac:dyDescent="0.25"/>
  <cols>
    <col min="1" max="1" width="36.453125" style="21" customWidth="1"/>
    <col min="2" max="3" width="10.6328125" style="44" customWidth="1"/>
    <col min="4" max="4" width="9.36328125" style="21"/>
    <col min="5" max="5" width="9.6328125" style="21" customWidth="1"/>
    <col min="6" max="6" width="11.36328125" style="21" customWidth="1"/>
    <col min="7" max="16384" width="9.36328125" style="21"/>
  </cols>
  <sheetData>
    <row r="1" spans="1:10" ht="25.5" customHeight="1" x14ac:dyDescent="0.3">
      <c r="A1" s="61" t="s">
        <v>51</v>
      </c>
      <c r="B1" s="61"/>
      <c r="C1" s="61"/>
      <c r="D1" s="61"/>
      <c r="E1" s="61"/>
      <c r="F1" s="61"/>
    </row>
    <row r="2" spans="1:10" ht="13" x14ac:dyDescent="0.25">
      <c r="A2" s="52" t="s">
        <v>65</v>
      </c>
      <c r="B2" s="52"/>
      <c r="C2" s="52"/>
      <c r="D2" s="52"/>
      <c r="E2" s="52"/>
      <c r="F2" s="52"/>
      <c r="G2" s="52"/>
    </row>
    <row r="3" spans="1:10" x14ac:dyDescent="0.25">
      <c r="A3" s="62" t="s">
        <v>29</v>
      </c>
      <c r="B3" s="62"/>
      <c r="C3" s="62"/>
      <c r="D3" s="62"/>
      <c r="E3" s="62"/>
      <c r="F3" s="62"/>
    </row>
    <row r="4" spans="1:10" ht="63.75" customHeight="1" x14ac:dyDescent="0.3">
      <c r="A4" s="3"/>
      <c r="B4" s="41" t="s">
        <v>60</v>
      </c>
      <c r="C4" s="41" t="s">
        <v>61</v>
      </c>
      <c r="D4" s="7" t="s">
        <v>11</v>
      </c>
      <c r="E4" s="8" t="s">
        <v>62</v>
      </c>
      <c r="F4" s="8" t="s">
        <v>63</v>
      </c>
      <c r="G4" s="30"/>
      <c r="H4" s="30"/>
      <c r="J4" s="30"/>
    </row>
    <row r="5" spans="1:10" ht="25.5" customHeight="1" x14ac:dyDescent="0.3">
      <c r="A5" s="4" t="s">
        <v>2</v>
      </c>
      <c r="B5" s="42"/>
      <c r="C5" s="42"/>
      <c r="D5" s="5"/>
      <c r="E5" s="5"/>
      <c r="F5" s="5"/>
      <c r="G5" s="30"/>
      <c r="H5" s="30"/>
      <c r="J5" s="30"/>
    </row>
    <row r="6" spans="1:10" x14ac:dyDescent="0.25">
      <c r="A6" s="2" t="s">
        <v>32</v>
      </c>
      <c r="B6" s="45">
        <v>41827.265242000001</v>
      </c>
      <c r="C6" s="45">
        <v>42632.813630999997</v>
      </c>
      <c r="D6" s="9">
        <f t="shared" ref="D6:D31" si="0">(C6-B6)</f>
        <v>805.54838899999595</v>
      </c>
      <c r="E6" s="16">
        <f t="shared" ref="E6:E22" si="1">(C6-B6)/B6*100</f>
        <v>1.9258930373270515</v>
      </c>
      <c r="F6" s="16">
        <f>(C6/C12)*100</f>
        <v>74.109221111076266</v>
      </c>
      <c r="G6" s="30"/>
      <c r="H6" s="30"/>
      <c r="J6" s="30"/>
    </row>
    <row r="7" spans="1:10" x14ac:dyDescent="0.25">
      <c r="A7" s="2" t="s">
        <v>12</v>
      </c>
      <c r="B7" s="45">
        <v>875.28492700000004</v>
      </c>
      <c r="C7" s="45">
        <v>952.93431499999997</v>
      </c>
      <c r="D7" s="9">
        <f t="shared" si="0"/>
        <v>77.649387999999931</v>
      </c>
      <c r="E7" s="16">
        <f t="shared" si="1"/>
        <v>8.8713269936156376</v>
      </c>
      <c r="F7" s="16">
        <f>(C7/C12)*100</f>
        <v>1.6564991573372378</v>
      </c>
      <c r="H7" s="30"/>
      <c r="J7" s="30"/>
    </row>
    <row r="8" spans="1:10" x14ac:dyDescent="0.25">
      <c r="A8" s="2" t="s">
        <v>13</v>
      </c>
      <c r="B8" s="45">
        <v>1715.036836</v>
      </c>
      <c r="C8" s="45">
        <v>1645.098099</v>
      </c>
      <c r="D8" s="9">
        <f t="shared" si="0"/>
        <v>-69.938736999999946</v>
      </c>
      <c r="E8" s="16">
        <f t="shared" si="1"/>
        <v>-4.0779728768461236</v>
      </c>
      <c r="F8" s="16">
        <f>(C8/C12)*100</f>
        <v>2.8596972234446105</v>
      </c>
      <c r="H8" s="30"/>
      <c r="J8" s="30"/>
    </row>
    <row r="9" spans="1:10" x14ac:dyDescent="0.25">
      <c r="A9" s="2" t="s">
        <v>14</v>
      </c>
      <c r="B9" s="45">
        <v>250.90451899999999</v>
      </c>
      <c r="C9" s="45">
        <v>233.04600199999999</v>
      </c>
      <c r="D9" s="9">
        <f t="shared" si="0"/>
        <v>-17.858517000000006</v>
      </c>
      <c r="E9" s="16">
        <f t="shared" si="1"/>
        <v>-7.1176545847705537</v>
      </c>
      <c r="F9" s="16">
        <f>(C9/C12)*100</f>
        <v>0.40510715151842569</v>
      </c>
      <c r="H9" s="30"/>
      <c r="J9" s="30"/>
    </row>
    <row r="10" spans="1:10" x14ac:dyDescent="0.25">
      <c r="A10" s="2" t="s">
        <v>26</v>
      </c>
      <c r="B10" s="45">
        <v>7746.3459380000004</v>
      </c>
      <c r="C10" s="45">
        <v>8269.5484789999991</v>
      </c>
      <c r="D10" s="9">
        <f t="shared" si="0"/>
        <v>523.20254099999875</v>
      </c>
      <c r="E10" s="16">
        <f t="shared" si="1"/>
        <v>6.7541850723888857</v>
      </c>
      <c r="F10" s="16">
        <f>(C10/C12)*100</f>
        <v>14.375072732083256</v>
      </c>
      <c r="H10" s="30"/>
      <c r="J10" s="30"/>
    </row>
    <row r="11" spans="1:10" x14ac:dyDescent="0.25">
      <c r="A11" s="2" t="s">
        <v>27</v>
      </c>
      <c r="B11" s="45">
        <v>3660.8230159999948</v>
      </c>
      <c r="C11" s="45">
        <v>3793.5621759999995</v>
      </c>
      <c r="D11" s="9">
        <f t="shared" si="0"/>
        <v>132.73916000000463</v>
      </c>
      <c r="E11" s="16">
        <f t="shared" si="1"/>
        <v>3.6259376489891699</v>
      </c>
      <c r="F11" s="16">
        <f>(C11/C12)*100</f>
        <v>6.5944026245401997</v>
      </c>
      <c r="H11" s="30"/>
      <c r="J11" s="30"/>
    </row>
    <row r="12" spans="1:10" ht="13" x14ac:dyDescent="0.3">
      <c r="A12" s="6" t="s">
        <v>37</v>
      </c>
      <c r="B12" s="46">
        <v>56075.660477999998</v>
      </c>
      <c r="C12" s="46">
        <v>57527.002701999998</v>
      </c>
      <c r="D12" s="10">
        <f t="shared" si="0"/>
        <v>1451.342224</v>
      </c>
      <c r="E12" s="17">
        <f t="shared" si="1"/>
        <v>2.588185697018051</v>
      </c>
      <c r="F12" s="18">
        <f>SUM(F6:F11)</f>
        <v>99.999999999999986</v>
      </c>
      <c r="H12" s="30"/>
      <c r="J12" s="30"/>
    </row>
    <row r="13" spans="1:10" ht="25.5" customHeight="1" x14ac:dyDescent="0.3">
      <c r="A13" s="6" t="s">
        <v>15</v>
      </c>
      <c r="B13" s="47"/>
      <c r="C13" s="47"/>
      <c r="D13" s="11"/>
      <c r="E13" s="13"/>
      <c r="F13" s="12"/>
      <c r="H13" s="30"/>
      <c r="J13" s="30"/>
    </row>
    <row r="14" spans="1:10" x14ac:dyDescent="0.25">
      <c r="A14" s="2" t="s">
        <v>16</v>
      </c>
      <c r="B14" s="45">
        <v>11259.519818000001</v>
      </c>
      <c r="C14" s="45">
        <v>9786.4823510000006</v>
      </c>
      <c r="D14" s="9">
        <f t="shared" si="0"/>
        <v>-1473.0374670000001</v>
      </c>
      <c r="E14" s="16">
        <f t="shared" si="1"/>
        <v>-13.082595801688921</v>
      </c>
      <c r="F14" s="16">
        <f>(C14/C22)*100</f>
        <v>17.053034937974719</v>
      </c>
      <c r="H14" s="30"/>
      <c r="J14" s="30"/>
    </row>
    <row r="15" spans="1:10" x14ac:dyDescent="0.25">
      <c r="A15" s="2" t="s">
        <v>17</v>
      </c>
      <c r="B15" s="45">
        <v>20184.127875999999</v>
      </c>
      <c r="C15" s="45">
        <v>21479.809323000001</v>
      </c>
      <c r="D15" s="9">
        <f t="shared" si="0"/>
        <v>1295.6814470000027</v>
      </c>
      <c r="E15" s="16">
        <f t="shared" si="1"/>
        <v>6.419308552541608</v>
      </c>
      <c r="F15" s="16">
        <f>(C15/C22)*100</f>
        <v>37.428764055220036</v>
      </c>
      <c r="H15" s="30"/>
      <c r="J15" s="30"/>
    </row>
    <row r="16" spans="1:10" x14ac:dyDescent="0.25">
      <c r="A16" s="2" t="s">
        <v>18</v>
      </c>
      <c r="B16" s="45">
        <v>3304.6554080000001</v>
      </c>
      <c r="C16" s="45">
        <v>3550.681583</v>
      </c>
      <c r="D16" s="9">
        <f t="shared" si="0"/>
        <v>246.02617499999997</v>
      </c>
      <c r="E16" s="16">
        <f t="shared" si="1"/>
        <v>7.4448359851503154</v>
      </c>
      <c r="F16" s="16">
        <f>(C16/C22)*100</f>
        <v>6.1870951090342778</v>
      </c>
      <c r="H16" s="30"/>
      <c r="J16" s="30"/>
    </row>
    <row r="17" spans="1:10" x14ac:dyDescent="0.25">
      <c r="A17" s="2" t="s">
        <v>19</v>
      </c>
      <c r="B17" s="45">
        <v>2774.5604629999998</v>
      </c>
      <c r="C17" s="45">
        <v>2776.8995960000002</v>
      </c>
      <c r="D17" s="9">
        <f t="shared" si="0"/>
        <v>2.3391330000004018</v>
      </c>
      <c r="E17" s="16">
        <f t="shared" si="1"/>
        <v>8.4306434521567747E-2</v>
      </c>
      <c r="F17" s="16">
        <f>(C17/C22)*100</f>
        <v>4.8387729248801135</v>
      </c>
      <c r="H17" s="30"/>
      <c r="J17" s="30"/>
    </row>
    <row r="18" spans="1:10" x14ac:dyDescent="0.25">
      <c r="A18" s="2" t="s">
        <v>20</v>
      </c>
      <c r="B18" s="45">
        <v>1143.087945</v>
      </c>
      <c r="C18" s="45">
        <v>1252.6880530000001</v>
      </c>
      <c r="D18" s="9">
        <f t="shared" si="0"/>
        <v>109.60010800000009</v>
      </c>
      <c r="E18" s="16">
        <f t="shared" si="1"/>
        <v>9.588073120655654</v>
      </c>
      <c r="F18" s="16">
        <f>(C18/C22)*100</f>
        <v>2.1828203810135829</v>
      </c>
      <c r="H18" s="30"/>
      <c r="J18" s="30"/>
    </row>
    <row r="19" spans="1:10" x14ac:dyDescent="0.25">
      <c r="A19" s="2" t="s">
        <v>21</v>
      </c>
      <c r="B19" s="45">
        <v>1180.483596</v>
      </c>
      <c r="C19" s="45">
        <v>1224.675391</v>
      </c>
      <c r="D19" s="9">
        <f t="shared" si="0"/>
        <v>44.191794999999956</v>
      </c>
      <c r="E19" s="16">
        <f t="shared" si="1"/>
        <v>3.7435331714681408</v>
      </c>
      <c r="F19" s="16">
        <f>(C19/C22)*100</f>
        <v>2.1340080614631507</v>
      </c>
      <c r="H19" s="30"/>
      <c r="J19" s="30"/>
    </row>
    <row r="20" spans="1:10" x14ac:dyDescent="0.25">
      <c r="A20" s="2" t="s">
        <v>26</v>
      </c>
      <c r="B20" s="45">
        <v>5477.1288210000002</v>
      </c>
      <c r="C20" s="45">
        <v>5759.4500429999998</v>
      </c>
      <c r="D20" s="9">
        <f t="shared" si="0"/>
        <v>282.32122199999958</v>
      </c>
      <c r="E20" s="16">
        <f t="shared" si="1"/>
        <v>5.1545477790762293</v>
      </c>
      <c r="F20" s="16">
        <f>(C20/C22)*100</f>
        <v>10.035894337127486</v>
      </c>
      <c r="H20" s="30"/>
      <c r="J20" s="30"/>
    </row>
    <row r="21" spans="1:10" x14ac:dyDescent="0.25">
      <c r="A21" s="2" t="s">
        <v>38</v>
      </c>
      <c r="B21" s="45">
        <v>11048.673468000001</v>
      </c>
      <c r="C21" s="45">
        <v>11557.821844000006</v>
      </c>
      <c r="D21" s="9">
        <f t="shared" si="0"/>
        <v>509.14837600000465</v>
      </c>
      <c r="E21" s="16">
        <f t="shared" si="1"/>
        <v>4.6082308204205553</v>
      </c>
      <c r="F21" s="16">
        <f>(C21/C22)*100</f>
        <v>20.139610193286646</v>
      </c>
      <c r="H21" s="30"/>
      <c r="J21" s="30"/>
    </row>
    <row r="22" spans="1:10" ht="13" x14ac:dyDescent="0.3">
      <c r="A22" s="6" t="s">
        <v>22</v>
      </c>
      <c r="B22" s="46">
        <v>56372.237394999996</v>
      </c>
      <c r="C22" s="46">
        <v>57388.508183999998</v>
      </c>
      <c r="D22" s="10">
        <f t="shared" si="0"/>
        <v>1016.270789000002</v>
      </c>
      <c r="E22" s="17">
        <f t="shared" si="1"/>
        <v>1.8027859740229886</v>
      </c>
      <c r="F22" s="18">
        <f>SUM(F14:F21)</f>
        <v>100.00000000000001</v>
      </c>
      <c r="H22" s="30"/>
      <c r="J22" s="30"/>
    </row>
    <row r="23" spans="1:10" ht="25.5" customHeight="1" x14ac:dyDescent="0.3">
      <c r="A23" s="6" t="s">
        <v>25</v>
      </c>
      <c r="B23" s="47"/>
      <c r="C23" s="47"/>
      <c r="D23" s="11"/>
      <c r="E23" s="13"/>
      <c r="F23" s="12"/>
      <c r="H23" s="30"/>
      <c r="J23" s="30"/>
    </row>
    <row r="24" spans="1:10" ht="13" x14ac:dyDescent="0.3">
      <c r="A24" s="1" t="s">
        <v>23</v>
      </c>
      <c r="B24" s="48">
        <f>(B12-B22)</f>
        <v>-296.5769169999985</v>
      </c>
      <c r="C24" s="48">
        <f>(C12-C22)</f>
        <v>138.49451799999952</v>
      </c>
      <c r="D24" s="9">
        <f t="shared" si="0"/>
        <v>435.07143499999802</v>
      </c>
      <c r="E24" s="16">
        <f t="shared" ref="E24" si="2">(C24-B24)/B24*100</f>
        <v>-146.69767269851289</v>
      </c>
      <c r="F24" s="15" t="s">
        <v>31</v>
      </c>
      <c r="H24" s="30"/>
      <c r="J24" s="30"/>
    </row>
    <row r="25" spans="1:10" ht="13" x14ac:dyDescent="0.3">
      <c r="A25" s="1" t="s">
        <v>39</v>
      </c>
      <c r="B25" s="48">
        <f>(B24/B12)*100</f>
        <v>-0.52888706877800151</v>
      </c>
      <c r="C25" s="48">
        <f>(C24/C12)*100</f>
        <v>0.24074697358634434</v>
      </c>
      <c r="D25" s="10">
        <f t="shared" si="0"/>
        <v>0.76963404236434585</v>
      </c>
      <c r="E25" s="15" t="s">
        <v>31</v>
      </c>
      <c r="F25" s="15" t="s">
        <v>31</v>
      </c>
      <c r="H25" s="30"/>
      <c r="J25" s="30"/>
    </row>
    <row r="26" spans="1:10" x14ac:dyDescent="0.25">
      <c r="A26" s="31" t="s">
        <v>40</v>
      </c>
      <c r="B26" s="49">
        <v>-1558.228785</v>
      </c>
      <c r="C26" s="49">
        <v>-436.48213299999998</v>
      </c>
      <c r="D26" s="9">
        <f>(C26-B26)</f>
        <v>1121.746652</v>
      </c>
      <c r="E26" s="16">
        <f>(C26-B26)/B26*100</f>
        <v>-71.988572076083173</v>
      </c>
      <c r="F26" s="14" t="s">
        <v>31</v>
      </c>
      <c r="H26" s="30"/>
      <c r="J26" s="30"/>
    </row>
    <row r="27" spans="1:10" ht="13" x14ac:dyDescent="0.3">
      <c r="A27" s="32" t="s">
        <v>24</v>
      </c>
      <c r="B27" s="48">
        <f>SUM(B24,B26)</f>
        <v>-1854.8057019999985</v>
      </c>
      <c r="C27" s="48">
        <f>SUM(C24,C26)</f>
        <v>-297.98761500000046</v>
      </c>
      <c r="D27" s="9">
        <f t="shared" si="0"/>
        <v>1556.8180869999981</v>
      </c>
      <c r="E27" s="16">
        <f t="shared" ref="E27:E30" si="3">(C27-B27)/B27*100</f>
        <v>-83.934294860173949</v>
      </c>
      <c r="F27" s="15" t="s">
        <v>31</v>
      </c>
      <c r="H27" s="30"/>
      <c r="J27" s="30"/>
    </row>
    <row r="28" spans="1:10" x14ac:dyDescent="0.25">
      <c r="A28" s="31" t="s">
        <v>33</v>
      </c>
      <c r="B28" s="49">
        <v>193.86355</v>
      </c>
      <c r="C28" s="49">
        <v>73.033912999999998</v>
      </c>
      <c r="D28" s="9">
        <f t="shared" si="0"/>
        <v>-120.82963700000001</v>
      </c>
      <c r="E28" s="16">
        <f t="shared" si="3"/>
        <v>-62.32715587845162</v>
      </c>
      <c r="F28" s="14" t="s">
        <v>31</v>
      </c>
      <c r="H28" s="30"/>
      <c r="J28" s="30"/>
    </row>
    <row r="29" spans="1:10" x14ac:dyDescent="0.25">
      <c r="A29" s="31" t="s">
        <v>34</v>
      </c>
      <c r="B29" s="49">
        <v>0</v>
      </c>
      <c r="C29" s="49">
        <v>0</v>
      </c>
      <c r="D29" s="9">
        <f t="shared" si="0"/>
        <v>0</v>
      </c>
      <c r="E29" s="16">
        <v>0</v>
      </c>
      <c r="F29" s="14" t="s">
        <v>31</v>
      </c>
      <c r="H29" s="30"/>
      <c r="J29" s="30"/>
    </row>
    <row r="30" spans="1:10" ht="13" x14ac:dyDescent="0.3">
      <c r="A30" s="33" t="s">
        <v>0</v>
      </c>
      <c r="B30" s="48">
        <f>SUM(B27:B29)</f>
        <v>-1660.9421519999985</v>
      </c>
      <c r="C30" s="48">
        <f>SUM(C27:C29)</f>
        <v>-224.95370200000048</v>
      </c>
      <c r="D30" s="9">
        <f t="shared" si="0"/>
        <v>1435.988449999998</v>
      </c>
      <c r="E30" s="16">
        <f t="shared" si="3"/>
        <v>-86.456259073856017</v>
      </c>
      <c r="F30" s="15" t="s">
        <v>31</v>
      </c>
      <c r="H30" s="30"/>
      <c r="J30" s="30"/>
    </row>
    <row r="31" spans="1:10" ht="13" x14ac:dyDescent="0.3">
      <c r="A31" s="34" t="s">
        <v>41</v>
      </c>
      <c r="B31" s="50">
        <f>(B30/B12)*100</f>
        <v>-2.9619662752820024</v>
      </c>
      <c r="C31" s="50">
        <f>(C30/C12)*100</f>
        <v>-0.39104019231681558</v>
      </c>
      <c r="D31" s="10">
        <f t="shared" si="0"/>
        <v>2.5709260829651868</v>
      </c>
      <c r="E31" s="15" t="s">
        <v>31</v>
      </c>
      <c r="F31" s="15" t="s">
        <v>31</v>
      </c>
      <c r="H31" s="30"/>
      <c r="J31" s="30"/>
    </row>
    <row r="32" spans="1:10" ht="25.5" customHeight="1" x14ac:dyDescent="0.25">
      <c r="A32" s="63" t="s">
        <v>4</v>
      </c>
      <c r="B32" s="63"/>
      <c r="C32" s="63"/>
      <c r="D32" s="63"/>
      <c r="E32" s="63"/>
      <c r="F32" s="63"/>
      <c r="H32" s="30"/>
      <c r="J32" s="30"/>
    </row>
    <row r="33" spans="1:10" ht="63.75" customHeight="1" x14ac:dyDescent="0.25">
      <c r="A33" s="60" t="s">
        <v>28</v>
      </c>
      <c r="B33" s="60"/>
      <c r="C33" s="60"/>
      <c r="D33" s="60"/>
      <c r="E33" s="60"/>
      <c r="F33" s="60"/>
      <c r="H33" s="30"/>
      <c r="J33" s="30"/>
    </row>
    <row r="34" spans="1:10" ht="51" customHeight="1" x14ac:dyDescent="0.25">
      <c r="A34" s="60" t="s">
        <v>30</v>
      </c>
      <c r="B34" s="60"/>
      <c r="C34" s="60"/>
      <c r="D34" s="60"/>
      <c r="E34" s="60"/>
      <c r="F34" s="60"/>
      <c r="H34" s="30"/>
      <c r="J34" s="30"/>
    </row>
    <row r="35" spans="1:10" ht="89.25" customHeight="1" x14ac:dyDescent="0.25">
      <c r="A35" s="58" t="s">
        <v>48</v>
      </c>
      <c r="B35" s="58"/>
      <c r="C35" s="58"/>
      <c r="D35" s="58"/>
      <c r="E35" s="58"/>
      <c r="F35" s="58"/>
      <c r="H35" s="30"/>
      <c r="J35" s="30"/>
    </row>
    <row r="36" spans="1:10" ht="51" customHeight="1" x14ac:dyDescent="0.25">
      <c r="A36" s="58" t="s">
        <v>42</v>
      </c>
      <c r="B36" s="58"/>
      <c r="C36" s="58"/>
      <c r="D36" s="58"/>
      <c r="E36" s="58"/>
      <c r="F36" s="58"/>
      <c r="H36" s="30"/>
      <c r="J36" s="30"/>
    </row>
    <row r="37" spans="1:10" ht="25.5" customHeight="1" x14ac:dyDescent="0.25">
      <c r="A37" s="58" t="s">
        <v>43</v>
      </c>
      <c r="B37" s="58"/>
      <c r="C37" s="58"/>
      <c r="D37" s="58"/>
      <c r="E37" s="58"/>
      <c r="F37" s="58"/>
      <c r="H37" s="30"/>
      <c r="J37" s="30"/>
    </row>
    <row r="38" spans="1:10" ht="51" customHeight="1" x14ac:dyDescent="0.25">
      <c r="A38" s="58" t="s">
        <v>44</v>
      </c>
      <c r="B38" s="59"/>
      <c r="C38" s="59"/>
      <c r="D38" s="59"/>
      <c r="E38" s="59"/>
      <c r="F38" s="59"/>
      <c r="H38" s="30"/>
      <c r="J38" s="30"/>
    </row>
    <row r="39" spans="1:10" ht="38.25" customHeight="1" x14ac:dyDescent="0.25">
      <c r="A39" s="58" t="s">
        <v>45</v>
      </c>
      <c r="B39" s="58"/>
      <c r="C39" s="58"/>
      <c r="D39" s="58"/>
      <c r="E39" s="58"/>
      <c r="F39" s="58"/>
      <c r="H39" s="30"/>
      <c r="J39" s="30"/>
    </row>
    <row r="40" spans="1:10" x14ac:dyDescent="0.25">
      <c r="A40" s="22"/>
      <c r="B40" s="43"/>
      <c r="C40" s="43"/>
      <c r="D40" s="22"/>
      <c r="E40" s="22"/>
      <c r="F40" s="22"/>
      <c r="H40" s="30"/>
      <c r="J40" s="30"/>
    </row>
    <row r="41" spans="1:10" x14ac:dyDescent="0.25">
      <c r="A41" s="22"/>
      <c r="B41" s="43"/>
      <c r="C41" s="43"/>
      <c r="D41" s="22"/>
      <c r="E41" s="22"/>
      <c r="F41" s="22"/>
      <c r="H41" s="30"/>
      <c r="J41" s="30"/>
    </row>
    <row r="42" spans="1:10" x14ac:dyDescent="0.25">
      <c r="A42" s="22"/>
      <c r="B42" s="43"/>
      <c r="C42" s="43"/>
      <c r="D42" s="22"/>
      <c r="E42" s="22"/>
      <c r="F42" s="22"/>
      <c r="H42" s="30"/>
      <c r="J42" s="30"/>
    </row>
    <row r="43" spans="1:10" x14ac:dyDescent="0.25">
      <c r="A43" s="22"/>
      <c r="B43" s="43"/>
      <c r="C43" s="43"/>
      <c r="D43" s="22"/>
      <c r="E43" s="22"/>
      <c r="F43" s="22"/>
    </row>
    <row r="44" spans="1:10" x14ac:dyDescent="0.25">
      <c r="A44" s="22"/>
      <c r="B44" s="43"/>
      <c r="C44" s="43"/>
      <c r="D44" s="22"/>
      <c r="E44" s="22"/>
      <c r="F44" s="22"/>
    </row>
    <row r="45" spans="1:10" x14ac:dyDescent="0.25">
      <c r="A45" s="22"/>
      <c r="B45" s="43"/>
      <c r="C45" s="43"/>
      <c r="D45" s="22"/>
      <c r="E45" s="22"/>
      <c r="F45" s="22"/>
    </row>
    <row r="46" spans="1:10" x14ac:dyDescent="0.25">
      <c r="A46" s="22"/>
      <c r="B46" s="43"/>
      <c r="C46" s="43"/>
      <c r="D46" s="22"/>
      <c r="E46" s="22"/>
      <c r="F46" s="22"/>
    </row>
  </sheetData>
  <mergeCells count="11">
    <mergeCell ref="A34:F34"/>
    <mergeCell ref="A1:F1"/>
    <mergeCell ref="A3:F3"/>
    <mergeCell ref="A32:F32"/>
    <mergeCell ref="A33:F33"/>
    <mergeCell ref="A2:G2"/>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6"/>
  <sheetViews>
    <sheetView topLeftCell="A34" zoomScale="95" zoomScaleNormal="95" workbookViewId="0">
      <selection activeCell="H4" sqref="H4:I44"/>
    </sheetView>
  </sheetViews>
  <sheetFormatPr defaultColWidth="9.36328125" defaultRowHeight="12.5" x14ac:dyDescent="0.25"/>
  <cols>
    <col min="1" max="1" width="39.36328125" style="21" customWidth="1"/>
    <col min="2" max="2" width="9.36328125" style="44"/>
    <col min="3" max="3" width="10.6328125" style="44" customWidth="1"/>
    <col min="4" max="4" width="9.36328125" style="21"/>
    <col min="5" max="5" width="9.6328125" style="21" customWidth="1"/>
    <col min="6" max="6" width="11.90625" style="21" customWidth="1"/>
    <col min="7" max="16384" width="9.36328125" style="21"/>
  </cols>
  <sheetData>
    <row r="1" spans="1:7" ht="25.5" customHeight="1" x14ac:dyDescent="0.3">
      <c r="A1" s="61" t="s">
        <v>50</v>
      </c>
      <c r="B1" s="61"/>
      <c r="C1" s="61"/>
      <c r="D1" s="61"/>
      <c r="E1" s="61"/>
      <c r="F1" s="61"/>
    </row>
    <row r="2" spans="1:7" ht="13" x14ac:dyDescent="0.25">
      <c r="A2" s="52" t="s">
        <v>65</v>
      </c>
      <c r="B2" s="52"/>
      <c r="C2" s="52"/>
      <c r="D2" s="52"/>
      <c r="E2" s="52"/>
      <c r="F2" s="52"/>
      <c r="G2" s="52"/>
    </row>
    <row r="3" spans="1:7" x14ac:dyDescent="0.25">
      <c r="A3" s="62" t="s">
        <v>29</v>
      </c>
      <c r="B3" s="62"/>
      <c r="C3" s="62"/>
      <c r="D3" s="62"/>
      <c r="E3" s="62"/>
      <c r="F3" s="62"/>
    </row>
    <row r="4" spans="1:7" ht="63.75" customHeight="1" x14ac:dyDescent="0.3">
      <c r="A4" s="3"/>
      <c r="B4" s="41" t="s">
        <v>60</v>
      </c>
      <c r="C4" s="41" t="s">
        <v>61</v>
      </c>
      <c r="D4" s="7" t="s">
        <v>11</v>
      </c>
      <c r="E4" s="8" t="s">
        <v>62</v>
      </c>
      <c r="F4" s="8" t="s">
        <v>63</v>
      </c>
    </row>
    <row r="5" spans="1:7" ht="25.5" customHeight="1" x14ac:dyDescent="0.3">
      <c r="A5" s="4" t="s">
        <v>2</v>
      </c>
      <c r="B5" s="42"/>
      <c r="C5" s="42"/>
      <c r="D5" s="5"/>
      <c r="E5" s="5"/>
      <c r="F5" s="5"/>
    </row>
    <row r="6" spans="1:7" x14ac:dyDescent="0.25">
      <c r="A6" s="2" t="s">
        <v>32</v>
      </c>
      <c r="B6" s="45">
        <v>30415.385845000001</v>
      </c>
      <c r="C6" s="45">
        <v>30827.064899000001</v>
      </c>
      <c r="D6" s="9">
        <f t="shared" ref="D6:D22" si="0">(C6-B6)</f>
        <v>411.67905400000018</v>
      </c>
      <c r="E6" s="16">
        <f t="shared" ref="E6:E22" si="1">(C6-B6)/B6*100</f>
        <v>1.3535223787656676</v>
      </c>
      <c r="F6" s="16">
        <f>(C6/C12)*100</f>
        <v>71.252024632233713</v>
      </c>
    </row>
    <row r="7" spans="1:7" x14ac:dyDescent="0.25">
      <c r="A7" s="2" t="s">
        <v>12</v>
      </c>
      <c r="B7" s="45">
        <v>277.56189899999998</v>
      </c>
      <c r="C7" s="45">
        <v>297.067432</v>
      </c>
      <c r="D7" s="9">
        <f t="shared" si="0"/>
        <v>19.505533000000014</v>
      </c>
      <c r="E7" s="16">
        <f t="shared" si="1"/>
        <v>7.027453360952836</v>
      </c>
      <c r="F7" s="16">
        <f>(C7/C12)*100</f>
        <v>0.68662573137104077</v>
      </c>
    </row>
    <row r="8" spans="1:7" x14ac:dyDescent="0.25">
      <c r="A8" s="2" t="s">
        <v>13</v>
      </c>
      <c r="B8" s="45">
        <v>1355.0353990000001</v>
      </c>
      <c r="C8" s="45">
        <v>1308.021722</v>
      </c>
      <c r="D8" s="9">
        <f t="shared" si="0"/>
        <v>-47.013677000000143</v>
      </c>
      <c r="E8" s="16">
        <f t="shared" si="1"/>
        <v>-3.4695534179177661</v>
      </c>
      <c r="F8" s="16">
        <f>(C8/C12)*100</f>
        <v>3.0232912624277781</v>
      </c>
    </row>
    <row r="9" spans="1:7" x14ac:dyDescent="0.25">
      <c r="A9" s="2" t="s">
        <v>14</v>
      </c>
      <c r="B9" s="45">
        <v>208.91959700000001</v>
      </c>
      <c r="C9" s="45">
        <v>190.354838</v>
      </c>
      <c r="D9" s="9">
        <f t="shared" si="0"/>
        <v>-18.564759000000009</v>
      </c>
      <c r="E9" s="16">
        <f t="shared" si="1"/>
        <v>-8.8860783127013239</v>
      </c>
      <c r="F9" s="16">
        <f>(C9/C12)*100</f>
        <v>0.43997596431831676</v>
      </c>
    </row>
    <row r="10" spans="1:7" x14ac:dyDescent="0.25">
      <c r="A10" s="2" t="s">
        <v>26</v>
      </c>
      <c r="B10" s="45">
        <v>7275.6822750000001</v>
      </c>
      <c r="C10" s="45">
        <v>7759.4195360000003</v>
      </c>
      <c r="D10" s="9">
        <f t="shared" si="0"/>
        <v>483.73726100000022</v>
      </c>
      <c r="E10" s="16">
        <f t="shared" si="1"/>
        <v>6.6486858924855978</v>
      </c>
      <c r="F10" s="16">
        <f>(C10/C12)*100</f>
        <v>17.934706198021537</v>
      </c>
    </row>
    <row r="11" spans="1:7" x14ac:dyDescent="0.25">
      <c r="A11" s="2" t="s">
        <v>27</v>
      </c>
      <c r="B11" s="45">
        <v>2815.3704109999962</v>
      </c>
      <c r="C11" s="45">
        <v>2882.898162999998</v>
      </c>
      <c r="D11" s="9">
        <f t="shared" si="0"/>
        <v>67.527752000001783</v>
      </c>
      <c r="E11" s="16">
        <f t="shared" si="1"/>
        <v>2.3985388116662234</v>
      </c>
      <c r="F11" s="16">
        <f>(C11/C12)*100</f>
        <v>6.6633762116276127</v>
      </c>
    </row>
    <row r="12" spans="1:7" ht="13" x14ac:dyDescent="0.3">
      <c r="A12" s="6" t="s">
        <v>37</v>
      </c>
      <c r="B12" s="46">
        <v>42347.955426</v>
      </c>
      <c r="C12" s="46">
        <v>43264.826589999997</v>
      </c>
      <c r="D12" s="10">
        <f t="shared" si="0"/>
        <v>916.8711639999965</v>
      </c>
      <c r="E12" s="17">
        <f t="shared" si="1"/>
        <v>2.1650895651908453</v>
      </c>
      <c r="F12" s="18">
        <f>SUM(F6:F11)</f>
        <v>99.999999999999986</v>
      </c>
    </row>
    <row r="13" spans="1:7" ht="25.5" customHeight="1" x14ac:dyDescent="0.3">
      <c r="A13" s="6" t="s">
        <v>15</v>
      </c>
      <c r="B13" s="47"/>
      <c r="C13" s="47"/>
      <c r="D13" s="11"/>
      <c r="E13" s="13"/>
      <c r="F13" s="12"/>
    </row>
    <row r="14" spans="1:7" x14ac:dyDescent="0.25">
      <c r="A14" s="2" t="s">
        <v>16</v>
      </c>
      <c r="B14" s="45">
        <v>7688.2836550000002</v>
      </c>
      <c r="C14" s="45">
        <v>6702.8799449999997</v>
      </c>
      <c r="D14" s="9">
        <f t="shared" si="0"/>
        <v>-985.4037100000005</v>
      </c>
      <c r="E14" s="16">
        <f t="shared" si="1"/>
        <v>-12.816953096666156</v>
      </c>
      <c r="F14" s="16">
        <f>(C14/C22)*100</f>
        <v>15.486134065365832</v>
      </c>
    </row>
    <row r="15" spans="1:7" x14ac:dyDescent="0.25">
      <c r="A15" s="2" t="s">
        <v>17</v>
      </c>
      <c r="B15" s="45">
        <v>15091.768932000001</v>
      </c>
      <c r="C15" s="45">
        <v>16055.380209000001</v>
      </c>
      <c r="D15" s="9">
        <f t="shared" si="0"/>
        <v>963.61127699999997</v>
      </c>
      <c r="E15" s="16">
        <f t="shared" si="1"/>
        <v>6.3850121303990814</v>
      </c>
      <c r="F15" s="16">
        <f>(C15/C22)*100</f>
        <v>37.093871951632472</v>
      </c>
    </row>
    <row r="16" spans="1:7" x14ac:dyDescent="0.25">
      <c r="A16" s="2" t="s">
        <v>18</v>
      </c>
      <c r="B16" s="45">
        <v>2548.1478099999999</v>
      </c>
      <c r="C16" s="45">
        <v>2775.4941180000001</v>
      </c>
      <c r="D16" s="9">
        <f t="shared" si="0"/>
        <v>227.34630800000014</v>
      </c>
      <c r="E16" s="16">
        <f t="shared" si="1"/>
        <v>8.922021992122982</v>
      </c>
      <c r="F16" s="16">
        <f>(C16/C22)*100</f>
        <v>6.4124188948131753</v>
      </c>
    </row>
    <row r="17" spans="1:6" x14ac:dyDescent="0.25">
      <c r="A17" s="2" t="s">
        <v>19</v>
      </c>
      <c r="B17" s="45">
        <v>2012.9897559999999</v>
      </c>
      <c r="C17" s="45">
        <v>2043.30331</v>
      </c>
      <c r="D17" s="9">
        <f t="shared" si="0"/>
        <v>30.313554000000067</v>
      </c>
      <c r="E17" s="16">
        <f t="shared" si="1"/>
        <v>1.5058970821707485</v>
      </c>
      <c r="F17" s="16">
        <f>(C17/C22)*100</f>
        <v>4.7207870727969246</v>
      </c>
    </row>
    <row r="18" spans="1:6" x14ac:dyDescent="0.25">
      <c r="A18" s="2" t="s">
        <v>20</v>
      </c>
      <c r="B18" s="45">
        <v>860.53185199999996</v>
      </c>
      <c r="C18" s="45">
        <v>946.42129599999998</v>
      </c>
      <c r="D18" s="9">
        <f t="shared" si="0"/>
        <v>85.889444000000026</v>
      </c>
      <c r="E18" s="16">
        <f t="shared" si="1"/>
        <v>9.9809720930585648</v>
      </c>
      <c r="F18" s="16">
        <f>(C18/C22)*100</f>
        <v>2.1865835569837704</v>
      </c>
    </row>
    <row r="19" spans="1:6" x14ac:dyDescent="0.25">
      <c r="A19" s="2" t="s">
        <v>21</v>
      </c>
      <c r="B19" s="45">
        <v>886.329564</v>
      </c>
      <c r="C19" s="45">
        <v>934.43094900000006</v>
      </c>
      <c r="D19" s="9">
        <f t="shared" si="0"/>
        <v>48.10138500000005</v>
      </c>
      <c r="E19" s="16">
        <f t="shared" si="1"/>
        <v>5.4270315415090957</v>
      </c>
      <c r="F19" s="16">
        <f>(C19/C22)*100</f>
        <v>2.1588814166118895</v>
      </c>
    </row>
    <row r="20" spans="1:6" x14ac:dyDescent="0.25">
      <c r="A20" s="2" t="s">
        <v>26</v>
      </c>
      <c r="B20" s="45">
        <v>5263.2503420000003</v>
      </c>
      <c r="C20" s="45">
        <v>5524.8088129999996</v>
      </c>
      <c r="D20" s="9">
        <f t="shared" si="0"/>
        <v>261.55847099999937</v>
      </c>
      <c r="E20" s="16">
        <f t="shared" si="1"/>
        <v>4.9695236594163008</v>
      </c>
      <c r="F20" s="16">
        <f>(C20/C22)*100</f>
        <v>12.764353630927619</v>
      </c>
    </row>
    <row r="21" spans="1:6" x14ac:dyDescent="0.25">
      <c r="A21" s="2" t="s">
        <v>38</v>
      </c>
      <c r="B21" s="45">
        <v>7885.7458310000002</v>
      </c>
      <c r="C21" s="45">
        <v>8300.3881489999985</v>
      </c>
      <c r="D21" s="9">
        <f t="shared" si="0"/>
        <v>414.64231799999834</v>
      </c>
      <c r="E21" s="16">
        <f t="shared" si="1"/>
        <v>5.2581243028399394</v>
      </c>
      <c r="F21" s="16">
        <f>(C21/C22)*100</f>
        <v>19.17696941086832</v>
      </c>
    </row>
    <row r="22" spans="1:6" ht="13" x14ac:dyDescent="0.3">
      <c r="A22" s="6" t="s">
        <v>22</v>
      </c>
      <c r="B22" s="46">
        <v>42237.047742000002</v>
      </c>
      <c r="C22" s="46">
        <v>43283.106788999998</v>
      </c>
      <c r="D22" s="10">
        <f t="shared" si="0"/>
        <v>1046.0590469999952</v>
      </c>
      <c r="E22" s="17">
        <f t="shared" si="1"/>
        <v>2.476638645271144</v>
      </c>
      <c r="F22" s="18">
        <f>SUM(F14:F21)</f>
        <v>100.00000000000001</v>
      </c>
    </row>
    <row r="23" spans="1:6" ht="25.5" customHeight="1" x14ac:dyDescent="0.3">
      <c r="A23" s="6" t="s">
        <v>25</v>
      </c>
      <c r="B23" s="47"/>
      <c r="C23" s="47"/>
      <c r="D23" s="11"/>
      <c r="E23" s="13"/>
      <c r="F23" s="12"/>
    </row>
    <row r="24" spans="1:6" ht="13" x14ac:dyDescent="0.3">
      <c r="A24" s="1" t="s">
        <v>23</v>
      </c>
      <c r="B24" s="48">
        <f>(B12-B22)</f>
        <v>110.90768399999797</v>
      </c>
      <c r="C24" s="48">
        <f>(C12-C22)</f>
        <v>-18.280199000000721</v>
      </c>
      <c r="D24" s="9">
        <f t="shared" ref="D24:D31" si="2">(C24-B24)</f>
        <v>-129.18788299999869</v>
      </c>
      <c r="E24" s="16">
        <f t="shared" ref="E24" si="3">(C24-B24)/B24*100</f>
        <v>-116.48235572208058</v>
      </c>
      <c r="F24" s="15" t="s">
        <v>31</v>
      </c>
    </row>
    <row r="25" spans="1:6" ht="13" x14ac:dyDescent="0.3">
      <c r="A25" s="1" t="s">
        <v>39</v>
      </c>
      <c r="B25" s="48">
        <f>(B24/B12)*100</f>
        <v>0.26189619518656848</v>
      </c>
      <c r="C25" s="48">
        <f>(C24/C12)*100</f>
        <v>-4.2251871649072806E-2</v>
      </c>
      <c r="D25" s="10">
        <f t="shared" si="2"/>
        <v>-0.30414806683564127</v>
      </c>
      <c r="E25" s="15" t="s">
        <v>31</v>
      </c>
      <c r="F25" s="15" t="s">
        <v>31</v>
      </c>
    </row>
    <row r="26" spans="1:6" x14ac:dyDescent="0.25">
      <c r="A26" s="19" t="s">
        <v>40</v>
      </c>
      <c r="B26" s="49">
        <v>-1125.962869</v>
      </c>
      <c r="C26" s="49">
        <v>-298.53756499999997</v>
      </c>
      <c r="D26" s="9">
        <f>(C26-B26)</f>
        <v>827.42530399999998</v>
      </c>
      <c r="E26" s="16">
        <f>(C26-B26)/B26*100</f>
        <v>-73.486020434657874</v>
      </c>
      <c r="F26" s="14" t="s">
        <v>31</v>
      </c>
    </row>
    <row r="27" spans="1:6" ht="13" x14ac:dyDescent="0.3">
      <c r="A27" s="20" t="s">
        <v>24</v>
      </c>
      <c r="B27" s="48">
        <f>SUM(B24,B26)</f>
        <v>-1015.055185000002</v>
      </c>
      <c r="C27" s="48">
        <f>SUM(C24,C26)</f>
        <v>-316.81776400000069</v>
      </c>
      <c r="D27" s="9">
        <f t="shared" si="2"/>
        <v>698.23742100000129</v>
      </c>
      <c r="E27" s="16">
        <f t="shared" ref="E27:E30" si="4">(C27-B27)/B27*100</f>
        <v>-68.788124164894541</v>
      </c>
      <c r="F27" s="15" t="s">
        <v>31</v>
      </c>
    </row>
    <row r="28" spans="1:6" x14ac:dyDescent="0.25">
      <c r="A28" s="19" t="s">
        <v>33</v>
      </c>
      <c r="B28" s="49">
        <v>143.08091300000001</v>
      </c>
      <c r="C28" s="49">
        <v>143.57468700000001</v>
      </c>
      <c r="D28" s="9">
        <f t="shared" si="2"/>
        <v>0.49377400000000193</v>
      </c>
      <c r="E28" s="16">
        <f t="shared" si="4"/>
        <v>0.34510123652901342</v>
      </c>
      <c r="F28" s="14" t="s">
        <v>31</v>
      </c>
    </row>
    <row r="29" spans="1:6" x14ac:dyDescent="0.25">
      <c r="A29" s="19" t="s">
        <v>34</v>
      </c>
      <c r="B29" s="49">
        <v>0</v>
      </c>
      <c r="C29" s="49">
        <v>0</v>
      </c>
      <c r="D29" s="9">
        <f t="shared" si="2"/>
        <v>0</v>
      </c>
      <c r="E29" s="16">
        <v>0</v>
      </c>
      <c r="F29" s="14" t="s">
        <v>31</v>
      </c>
    </row>
    <row r="30" spans="1:6" ht="13" x14ac:dyDescent="0.3">
      <c r="A30" s="1" t="s">
        <v>0</v>
      </c>
      <c r="B30" s="48">
        <f>SUM(B27:B29)</f>
        <v>-871.97427200000197</v>
      </c>
      <c r="C30" s="48">
        <f>SUM(C27:C29)</f>
        <v>-173.24307700000068</v>
      </c>
      <c r="D30" s="9">
        <f t="shared" si="2"/>
        <v>698.73119500000132</v>
      </c>
      <c r="E30" s="16">
        <f t="shared" si="4"/>
        <v>-80.132088461435686</v>
      </c>
      <c r="F30" s="15" t="s">
        <v>31</v>
      </c>
    </row>
    <row r="31" spans="1:6" ht="13" x14ac:dyDescent="0.3">
      <c r="A31" s="6" t="s">
        <v>41</v>
      </c>
      <c r="B31" s="50">
        <f>(B30/B12)*100</f>
        <v>-2.0590705341695048</v>
      </c>
      <c r="C31" s="50">
        <f>(C30/C12)*100</f>
        <v>-0.40042475760215612</v>
      </c>
      <c r="D31" s="10">
        <f t="shared" si="2"/>
        <v>1.6586457765673486</v>
      </c>
      <c r="E31" s="15" t="s">
        <v>31</v>
      </c>
      <c r="F31" s="15" t="s">
        <v>31</v>
      </c>
    </row>
    <row r="32" spans="1:6" ht="25.5" customHeight="1" x14ac:dyDescent="0.25">
      <c r="A32" s="63" t="s">
        <v>4</v>
      </c>
      <c r="B32" s="63"/>
      <c r="C32" s="63"/>
      <c r="D32" s="63"/>
      <c r="E32" s="63"/>
      <c r="F32" s="63"/>
    </row>
    <row r="33" spans="1:6" ht="63.75" customHeight="1" x14ac:dyDescent="0.25">
      <c r="A33" s="60" t="s">
        <v>28</v>
      </c>
      <c r="B33" s="60"/>
      <c r="C33" s="60"/>
      <c r="D33" s="60"/>
      <c r="E33" s="60"/>
      <c r="F33" s="60"/>
    </row>
    <row r="34" spans="1:6" ht="51" customHeight="1" x14ac:dyDescent="0.25">
      <c r="A34" s="60" t="s">
        <v>30</v>
      </c>
      <c r="B34" s="60"/>
      <c r="C34" s="60"/>
      <c r="D34" s="60"/>
      <c r="E34" s="60"/>
      <c r="F34" s="60"/>
    </row>
    <row r="35" spans="1:6" ht="89.25" customHeight="1" x14ac:dyDescent="0.25">
      <c r="A35" s="58" t="s">
        <v>48</v>
      </c>
      <c r="B35" s="58"/>
      <c r="C35" s="58"/>
      <c r="D35" s="58"/>
      <c r="E35" s="58"/>
      <c r="F35" s="58"/>
    </row>
    <row r="36" spans="1:6" ht="51" customHeight="1" x14ac:dyDescent="0.25">
      <c r="A36" s="58" t="s">
        <v>42</v>
      </c>
      <c r="B36" s="58"/>
      <c r="C36" s="58"/>
      <c r="D36" s="58"/>
      <c r="E36" s="58"/>
      <c r="F36" s="58"/>
    </row>
    <row r="37" spans="1:6" ht="25.5" customHeight="1" x14ac:dyDescent="0.25">
      <c r="A37" s="58" t="s">
        <v>43</v>
      </c>
      <c r="B37" s="58"/>
      <c r="C37" s="58"/>
      <c r="D37" s="58"/>
      <c r="E37" s="58"/>
      <c r="F37" s="58"/>
    </row>
    <row r="38" spans="1:6" ht="51" customHeight="1" x14ac:dyDescent="0.25">
      <c r="A38" s="58" t="s">
        <v>44</v>
      </c>
      <c r="B38" s="59"/>
      <c r="C38" s="59"/>
      <c r="D38" s="59"/>
      <c r="E38" s="59"/>
      <c r="F38" s="59"/>
    </row>
    <row r="39" spans="1:6" ht="38.25" customHeight="1" x14ac:dyDescent="0.25">
      <c r="A39" s="58" t="s">
        <v>45</v>
      </c>
      <c r="B39" s="58"/>
      <c r="C39" s="58"/>
      <c r="D39" s="58"/>
      <c r="E39" s="58"/>
      <c r="F39" s="58"/>
    </row>
    <row r="40" spans="1:6" x14ac:dyDescent="0.25">
      <c r="A40" s="22"/>
      <c r="B40" s="43"/>
      <c r="C40" s="43"/>
      <c r="D40" s="22"/>
      <c r="E40" s="22"/>
      <c r="F40" s="22"/>
    </row>
    <row r="41" spans="1:6" x14ac:dyDescent="0.25">
      <c r="A41" s="22"/>
      <c r="B41" s="43"/>
      <c r="C41" s="43"/>
      <c r="D41" s="22"/>
      <c r="E41" s="22"/>
      <c r="F41" s="22"/>
    </row>
    <row r="42" spans="1:6" x14ac:dyDescent="0.25">
      <c r="A42" s="22"/>
      <c r="B42" s="43"/>
      <c r="C42" s="43"/>
      <c r="D42" s="22"/>
      <c r="E42" s="22"/>
      <c r="F42" s="22"/>
    </row>
    <row r="43" spans="1:6" x14ac:dyDescent="0.25">
      <c r="A43" s="22"/>
      <c r="B43" s="43"/>
      <c r="C43" s="43"/>
      <c r="D43" s="22"/>
      <c r="E43" s="22"/>
      <c r="F43" s="22"/>
    </row>
    <row r="44" spans="1:6" x14ac:dyDescent="0.25">
      <c r="A44" s="22"/>
      <c r="B44" s="43"/>
      <c r="C44" s="43"/>
      <c r="D44" s="22"/>
      <c r="E44" s="22"/>
      <c r="F44" s="22"/>
    </row>
    <row r="45" spans="1:6" x14ac:dyDescent="0.25">
      <c r="A45" s="22"/>
      <c r="B45" s="43"/>
      <c r="C45" s="43"/>
      <c r="D45" s="22"/>
      <c r="E45" s="22"/>
      <c r="F45" s="22"/>
    </row>
    <row r="46" spans="1:6" x14ac:dyDescent="0.25">
      <c r="A46" s="22"/>
      <c r="B46" s="43"/>
      <c r="C46" s="43"/>
      <c r="D46" s="22"/>
      <c r="E46" s="22"/>
      <c r="F46" s="22"/>
    </row>
  </sheetData>
  <mergeCells count="11">
    <mergeCell ref="A34:F34"/>
    <mergeCell ref="A1:F1"/>
    <mergeCell ref="A3:F3"/>
    <mergeCell ref="A32:F32"/>
    <mergeCell ref="A33:F33"/>
    <mergeCell ref="A2:G2"/>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topLeftCell="A12" zoomScaleNormal="100" workbookViewId="0">
      <selection activeCell="I18" sqref="I18:I30"/>
    </sheetView>
  </sheetViews>
  <sheetFormatPr defaultColWidth="9.36328125" defaultRowHeight="12.5" x14ac:dyDescent="0.25"/>
  <cols>
    <col min="1" max="1" width="40.6328125" style="21" customWidth="1"/>
    <col min="2" max="2" width="9.36328125" style="44"/>
    <col min="3" max="3" width="10.6328125" style="44" customWidth="1"/>
    <col min="4" max="4" width="9.36328125" style="21"/>
    <col min="5" max="5" width="9.6328125" style="21" customWidth="1"/>
    <col min="6" max="6" width="11.36328125" style="21" customWidth="1"/>
    <col min="7" max="16384" width="9.36328125" style="21"/>
  </cols>
  <sheetData>
    <row r="1" spans="1:8" ht="25.5" customHeight="1" x14ac:dyDescent="0.3">
      <c r="A1" s="61" t="s">
        <v>49</v>
      </c>
      <c r="B1" s="61"/>
      <c r="C1" s="61"/>
      <c r="D1" s="61"/>
      <c r="E1" s="61"/>
      <c r="F1" s="61"/>
    </row>
    <row r="2" spans="1:8" ht="13" x14ac:dyDescent="0.3">
      <c r="A2" s="64" t="s">
        <v>66</v>
      </c>
      <c r="B2" s="64"/>
      <c r="C2" s="64"/>
      <c r="D2" s="64"/>
      <c r="E2" s="64"/>
      <c r="F2" s="64"/>
    </row>
    <row r="3" spans="1:8" x14ac:dyDescent="0.25">
      <c r="A3" s="62" t="s">
        <v>29</v>
      </c>
      <c r="B3" s="62"/>
      <c r="C3" s="62"/>
      <c r="D3" s="62"/>
      <c r="E3" s="62"/>
      <c r="F3" s="62"/>
    </row>
    <row r="4" spans="1:8" ht="65" x14ac:dyDescent="0.3">
      <c r="A4" s="3"/>
      <c r="B4" s="41" t="s">
        <v>60</v>
      </c>
      <c r="C4" s="41" t="s">
        <v>61</v>
      </c>
      <c r="D4" s="7" t="s">
        <v>11</v>
      </c>
      <c r="E4" s="8" t="s">
        <v>62</v>
      </c>
      <c r="F4" s="8" t="s">
        <v>63</v>
      </c>
      <c r="G4" s="35"/>
      <c r="H4" s="35"/>
    </row>
    <row r="5" spans="1:8" ht="25.5" customHeight="1" x14ac:dyDescent="0.3">
      <c r="A5" s="4" t="s">
        <v>2</v>
      </c>
      <c r="B5" s="42"/>
      <c r="C5" s="42"/>
      <c r="D5" s="5"/>
      <c r="E5" s="5"/>
      <c r="F5" s="5"/>
      <c r="G5" s="35"/>
      <c r="H5" s="35"/>
    </row>
    <row r="6" spans="1:8" x14ac:dyDescent="0.25">
      <c r="A6" s="2" t="s">
        <v>32</v>
      </c>
      <c r="B6" s="45">
        <v>11411.879397000001</v>
      </c>
      <c r="C6" s="45">
        <v>11805.748732</v>
      </c>
      <c r="D6" s="9">
        <f t="shared" ref="D6:D31" si="0">(C6-B6)</f>
        <v>393.86933499999941</v>
      </c>
      <c r="E6" s="16">
        <f t="shared" ref="E6:E22" si="1">(C6-B6)/B6*100</f>
        <v>3.4513976295923814</v>
      </c>
      <c r="F6" s="16">
        <f>(C6/C12)*100</f>
        <v>82.776629872539615</v>
      </c>
      <c r="G6" s="35"/>
      <c r="H6" s="35"/>
    </row>
    <row r="7" spans="1:8" x14ac:dyDescent="0.25">
      <c r="A7" s="2" t="s">
        <v>12</v>
      </c>
      <c r="B7" s="45">
        <v>597.723028</v>
      </c>
      <c r="C7" s="45">
        <v>655.86688300000003</v>
      </c>
      <c r="D7" s="9">
        <f t="shared" si="0"/>
        <v>58.14385500000003</v>
      </c>
      <c r="E7" s="16">
        <f t="shared" si="1"/>
        <v>9.7275581291474076</v>
      </c>
      <c r="F7" s="16">
        <f>(C7/C12)*100</f>
        <v>4.5986452407368787</v>
      </c>
      <c r="G7" s="36"/>
      <c r="H7" s="35"/>
    </row>
    <row r="8" spans="1:8" x14ac:dyDescent="0.25">
      <c r="A8" s="2" t="s">
        <v>13</v>
      </c>
      <c r="B8" s="45">
        <v>360.00143700000001</v>
      </c>
      <c r="C8" s="45">
        <v>337.07637699999998</v>
      </c>
      <c r="D8" s="9">
        <f t="shared" si="0"/>
        <v>-22.92506000000003</v>
      </c>
      <c r="E8" s="16">
        <f t="shared" si="1"/>
        <v>-6.3680468031020743</v>
      </c>
      <c r="F8" s="16">
        <f>(C8/C12)*100</f>
        <v>2.3634287948273793</v>
      </c>
      <c r="G8" s="36"/>
      <c r="H8" s="35"/>
    </row>
    <row r="9" spans="1:8" x14ac:dyDescent="0.25">
      <c r="A9" s="2" t="s">
        <v>14</v>
      </c>
      <c r="B9" s="45">
        <v>41.984921999999997</v>
      </c>
      <c r="C9" s="45">
        <v>42.691164000000001</v>
      </c>
      <c r="D9" s="9">
        <f t="shared" si="0"/>
        <v>0.70624200000000315</v>
      </c>
      <c r="E9" s="16">
        <f t="shared" si="1"/>
        <v>1.6821324569806351</v>
      </c>
      <c r="F9" s="16">
        <f>(C9/C12)*100</f>
        <v>0.29933134792859722</v>
      </c>
      <c r="G9" s="36"/>
      <c r="H9" s="35"/>
    </row>
    <row r="10" spans="1:8" x14ac:dyDescent="0.25">
      <c r="A10" s="2" t="s">
        <v>26</v>
      </c>
      <c r="B10" s="45">
        <v>470.66366299999999</v>
      </c>
      <c r="C10" s="45">
        <v>510.12894299999999</v>
      </c>
      <c r="D10" s="9">
        <f t="shared" si="0"/>
        <v>39.465280000000007</v>
      </c>
      <c r="E10" s="16">
        <f t="shared" si="1"/>
        <v>8.3850280152177401</v>
      </c>
      <c r="F10" s="16">
        <f>(C10/C12)*100</f>
        <v>3.5767959881717104</v>
      </c>
      <c r="G10" s="36"/>
      <c r="H10" s="35"/>
    </row>
    <row r="11" spans="1:8" x14ac:dyDescent="0.25">
      <c r="A11" s="2" t="s">
        <v>27</v>
      </c>
      <c r="B11" s="45">
        <v>845.45260499999858</v>
      </c>
      <c r="C11" s="45">
        <v>910.66401299999961</v>
      </c>
      <c r="D11" s="9">
        <f t="shared" si="0"/>
        <v>65.211408000001029</v>
      </c>
      <c r="E11" s="16">
        <f t="shared" si="1"/>
        <v>7.7131949933492887</v>
      </c>
      <c r="F11" s="16">
        <f>(C11/C12)*100</f>
        <v>6.3851687557958243</v>
      </c>
      <c r="G11" s="36"/>
      <c r="H11" s="35"/>
    </row>
    <row r="12" spans="1:8" ht="13" x14ac:dyDescent="0.3">
      <c r="A12" s="6" t="s">
        <v>37</v>
      </c>
      <c r="B12" s="46">
        <v>13727.705051999999</v>
      </c>
      <c r="C12" s="46">
        <v>14262.176111999999</v>
      </c>
      <c r="D12" s="10">
        <f t="shared" si="0"/>
        <v>534.47105999999985</v>
      </c>
      <c r="E12" s="17">
        <f t="shared" si="1"/>
        <v>3.8933751706890902</v>
      </c>
      <c r="F12" s="18">
        <f>SUM(F6:F11)</f>
        <v>100.00000000000003</v>
      </c>
      <c r="G12" s="36"/>
      <c r="H12" s="35"/>
    </row>
    <row r="13" spans="1:8" ht="25.5" customHeight="1" x14ac:dyDescent="0.3">
      <c r="A13" s="6" t="s">
        <v>15</v>
      </c>
      <c r="B13" s="47"/>
      <c r="C13" s="47"/>
      <c r="D13" s="11"/>
      <c r="E13" s="13"/>
      <c r="F13" s="12"/>
      <c r="G13" s="36"/>
      <c r="H13" s="35"/>
    </row>
    <row r="14" spans="1:8" x14ac:dyDescent="0.25">
      <c r="A14" s="2" t="s">
        <v>16</v>
      </c>
      <c r="B14" s="45">
        <v>3571.236163</v>
      </c>
      <c r="C14" s="45">
        <v>3083.602406</v>
      </c>
      <c r="D14" s="9">
        <f t="shared" si="0"/>
        <v>-487.63375700000006</v>
      </c>
      <c r="E14" s="16">
        <f t="shared" si="1"/>
        <v>-13.65448082241544</v>
      </c>
      <c r="F14" s="16">
        <f>(C14/C22)*100</f>
        <v>21.86114609324806</v>
      </c>
      <c r="G14" s="36"/>
      <c r="H14" s="35"/>
    </row>
    <row r="15" spans="1:8" x14ac:dyDescent="0.25">
      <c r="A15" s="2" t="s">
        <v>17</v>
      </c>
      <c r="B15" s="45">
        <v>5092.3589439999996</v>
      </c>
      <c r="C15" s="45">
        <v>5424.4291139999996</v>
      </c>
      <c r="D15" s="9">
        <f t="shared" si="0"/>
        <v>332.07016999999996</v>
      </c>
      <c r="E15" s="16">
        <f t="shared" si="1"/>
        <v>6.5209497926546787</v>
      </c>
      <c r="F15" s="16">
        <f>(C15/C22)*100</f>
        <v>38.456396681648627</v>
      </c>
      <c r="G15" s="36"/>
      <c r="H15" s="35"/>
    </row>
    <row r="16" spans="1:8" x14ac:dyDescent="0.25">
      <c r="A16" s="2" t="s">
        <v>18</v>
      </c>
      <c r="B16" s="45">
        <v>756.50759800000003</v>
      </c>
      <c r="C16" s="45">
        <v>775.18746499999997</v>
      </c>
      <c r="D16" s="9">
        <f t="shared" si="0"/>
        <v>18.679866999999945</v>
      </c>
      <c r="E16" s="16">
        <f t="shared" si="1"/>
        <v>2.4692239773115863</v>
      </c>
      <c r="F16" s="16">
        <f>(C16/C22)*100</f>
        <v>5.4956781681858686</v>
      </c>
      <c r="G16" s="36"/>
      <c r="H16" s="35"/>
    </row>
    <row r="17" spans="1:8" x14ac:dyDescent="0.25">
      <c r="A17" s="2" t="s">
        <v>19</v>
      </c>
      <c r="B17" s="45">
        <v>761.57070699999997</v>
      </c>
      <c r="C17" s="45">
        <v>733.59628599999996</v>
      </c>
      <c r="D17" s="9">
        <f t="shared" si="0"/>
        <v>-27.974421000000007</v>
      </c>
      <c r="E17" s="16">
        <f t="shared" si="1"/>
        <v>-3.6732532833619094</v>
      </c>
      <c r="F17" s="16">
        <f>(C17/C22)*100</f>
        <v>5.2008182217348375</v>
      </c>
      <c r="G17" s="36"/>
      <c r="H17" s="35"/>
    </row>
    <row r="18" spans="1:8" x14ac:dyDescent="0.25">
      <c r="A18" s="2" t="s">
        <v>20</v>
      </c>
      <c r="B18" s="45">
        <v>282.55609299999998</v>
      </c>
      <c r="C18" s="45">
        <v>306.26675699999998</v>
      </c>
      <c r="D18" s="9">
        <f t="shared" si="0"/>
        <v>23.710664000000008</v>
      </c>
      <c r="E18" s="16">
        <f t="shared" si="1"/>
        <v>8.3914891900773885</v>
      </c>
      <c r="F18" s="16">
        <f>(C18/C22)*100</f>
        <v>2.1712728934361532</v>
      </c>
      <c r="G18" s="36"/>
      <c r="H18" s="35"/>
    </row>
    <row r="19" spans="1:8" x14ac:dyDescent="0.25">
      <c r="A19" s="2" t="s">
        <v>21</v>
      </c>
      <c r="B19" s="45">
        <v>294.15403199999997</v>
      </c>
      <c r="C19" s="45">
        <v>290.24444199999999</v>
      </c>
      <c r="D19" s="9">
        <f t="shared" si="0"/>
        <v>-3.9095899999999801</v>
      </c>
      <c r="E19" s="16">
        <f t="shared" si="1"/>
        <v>-1.3290961791065914</v>
      </c>
      <c r="F19" s="16">
        <f>(C19/C22)*100</f>
        <v>2.0576829674828265</v>
      </c>
      <c r="G19" s="36"/>
      <c r="H19" s="35"/>
    </row>
    <row r="20" spans="1:8" x14ac:dyDescent="0.25">
      <c r="A20" s="2" t="s">
        <v>26</v>
      </c>
      <c r="B20" s="45">
        <v>213.878479</v>
      </c>
      <c r="C20" s="45">
        <v>234.64123000000001</v>
      </c>
      <c r="D20" s="9">
        <f t="shared" si="0"/>
        <v>20.762751000000009</v>
      </c>
      <c r="E20" s="16">
        <f t="shared" si="1"/>
        <v>9.7077326793594843</v>
      </c>
      <c r="F20" s="16">
        <f>(C20/C22)*100</f>
        <v>1.6634849546583923</v>
      </c>
      <c r="G20" s="36"/>
      <c r="H20" s="35"/>
    </row>
    <row r="21" spans="1:8" x14ac:dyDescent="0.25">
      <c r="A21" s="2" t="s">
        <v>38</v>
      </c>
      <c r="B21" s="45">
        <v>3162.9276369999989</v>
      </c>
      <c r="C21" s="45">
        <v>3257.4336950000034</v>
      </c>
      <c r="D21" s="9">
        <f t="shared" si="0"/>
        <v>94.506058000004487</v>
      </c>
      <c r="E21" s="16">
        <f t="shared" si="1"/>
        <v>2.987929818389472</v>
      </c>
      <c r="F21" s="16">
        <f>(C21/C22)*100</f>
        <v>23.093520019605247</v>
      </c>
      <c r="G21" s="36"/>
      <c r="H21" s="35"/>
    </row>
    <row r="22" spans="1:8" ht="13" x14ac:dyDescent="0.3">
      <c r="A22" s="6" t="s">
        <v>22</v>
      </c>
      <c r="B22" s="46">
        <v>14135.189652999999</v>
      </c>
      <c r="C22" s="46">
        <v>14105.401395000001</v>
      </c>
      <c r="D22" s="10">
        <f t="shared" si="0"/>
        <v>-29.788257999998677</v>
      </c>
      <c r="E22" s="17">
        <f t="shared" si="1"/>
        <v>-0.21073829733636809</v>
      </c>
      <c r="F22" s="18">
        <f>SUM(F14:F21)</f>
        <v>100.00000000000001</v>
      </c>
      <c r="G22" s="36"/>
      <c r="H22" s="35"/>
    </row>
    <row r="23" spans="1:8" ht="25.5" customHeight="1" x14ac:dyDescent="0.3">
      <c r="A23" s="6" t="s">
        <v>25</v>
      </c>
      <c r="B23" s="47"/>
      <c r="C23" s="47"/>
      <c r="D23" s="11"/>
      <c r="E23" s="13"/>
      <c r="F23" s="12"/>
      <c r="G23" s="36"/>
      <c r="H23" s="35"/>
    </row>
    <row r="24" spans="1:8" ht="13" x14ac:dyDescent="0.3">
      <c r="A24" s="1" t="s">
        <v>23</v>
      </c>
      <c r="B24" s="48">
        <f>(B12-B22)</f>
        <v>-407.48460100000011</v>
      </c>
      <c r="C24" s="48">
        <f>(C12-C22)</f>
        <v>156.77471699999842</v>
      </c>
      <c r="D24" s="9">
        <f t="shared" si="0"/>
        <v>564.25931799999853</v>
      </c>
      <c r="E24" s="16">
        <f t="shared" ref="E24" si="2">(C24-B24)/B24*100</f>
        <v>-138.47377707409325</v>
      </c>
      <c r="F24" s="15" t="s">
        <v>31</v>
      </c>
      <c r="G24" s="36"/>
      <c r="H24" s="35"/>
    </row>
    <row r="25" spans="1:8" ht="13" x14ac:dyDescent="0.3">
      <c r="A25" s="1" t="s">
        <v>39</v>
      </c>
      <c r="B25" s="48">
        <f>(B24/B12)*100</f>
        <v>-2.9683373838268285</v>
      </c>
      <c r="C25" s="48">
        <f>(C24/C12)*100</f>
        <v>1.0992341965830188</v>
      </c>
      <c r="D25" s="10">
        <f t="shared" si="0"/>
        <v>4.0675715804098473</v>
      </c>
      <c r="E25" s="15" t="s">
        <v>31</v>
      </c>
      <c r="F25" s="15" t="s">
        <v>31</v>
      </c>
      <c r="G25" s="36"/>
      <c r="H25" s="35"/>
    </row>
    <row r="26" spans="1:8" x14ac:dyDescent="0.25">
      <c r="A26" s="19" t="s">
        <v>40</v>
      </c>
      <c r="B26" s="49">
        <v>-432.265916</v>
      </c>
      <c r="C26" s="49">
        <v>-137.944568</v>
      </c>
      <c r="D26" s="9">
        <f>(C26-B26)</f>
        <v>294.321348</v>
      </c>
      <c r="E26" s="16">
        <f>(C26-B26)/B26*100</f>
        <v>-68.088030331773837</v>
      </c>
      <c r="F26" s="14" t="s">
        <v>31</v>
      </c>
      <c r="G26" s="36"/>
      <c r="H26" s="35"/>
    </row>
    <row r="27" spans="1:8" ht="13" x14ac:dyDescent="0.3">
      <c r="A27" s="20" t="s">
        <v>24</v>
      </c>
      <c r="B27" s="48">
        <f>SUM(B24,B26)</f>
        <v>-839.75051700000017</v>
      </c>
      <c r="C27" s="48">
        <f>SUM(C24,C26)</f>
        <v>18.830148999998414</v>
      </c>
      <c r="D27" s="9">
        <f t="shared" si="0"/>
        <v>858.58066599999859</v>
      </c>
      <c r="E27" s="16">
        <f t="shared" ref="E27:E30" si="3">(C27-B27)/B27*100</f>
        <v>-102.24235039083618</v>
      </c>
      <c r="F27" s="15" t="s">
        <v>31</v>
      </c>
      <c r="G27" s="36"/>
      <c r="H27" s="35"/>
    </row>
    <row r="28" spans="1:8" x14ac:dyDescent="0.25">
      <c r="A28" s="19" t="s">
        <v>33</v>
      </c>
      <c r="B28" s="49">
        <v>50.782637000000001</v>
      </c>
      <c r="C28" s="49">
        <v>-70.540773999999999</v>
      </c>
      <c r="D28" s="9">
        <f t="shared" si="0"/>
        <v>-121.32341099999999</v>
      </c>
      <c r="E28" s="16">
        <f t="shared" si="3"/>
        <v>-238.90726863986993</v>
      </c>
      <c r="F28" s="14" t="s">
        <v>31</v>
      </c>
      <c r="G28" s="36"/>
      <c r="H28" s="35"/>
    </row>
    <row r="29" spans="1:8" x14ac:dyDescent="0.25">
      <c r="A29" s="19" t="s">
        <v>34</v>
      </c>
      <c r="B29" s="49">
        <v>0</v>
      </c>
      <c r="C29" s="49">
        <v>0</v>
      </c>
      <c r="D29" s="9">
        <f t="shared" si="0"/>
        <v>0</v>
      </c>
      <c r="E29" s="16">
        <v>0</v>
      </c>
      <c r="F29" s="14" t="s">
        <v>31</v>
      </c>
      <c r="G29" s="36"/>
      <c r="H29" s="35"/>
    </row>
    <row r="30" spans="1:8" ht="13" x14ac:dyDescent="0.3">
      <c r="A30" s="1" t="s">
        <v>0</v>
      </c>
      <c r="B30" s="48">
        <f>SUM(B27:B29)</f>
        <v>-788.96788000000015</v>
      </c>
      <c r="C30" s="48">
        <f>SUM(C27:C29)</f>
        <v>-51.710625000001585</v>
      </c>
      <c r="D30" s="9">
        <f t="shared" si="0"/>
        <v>737.25725499999862</v>
      </c>
      <c r="E30" s="16">
        <f t="shared" si="3"/>
        <v>-93.445788312700202</v>
      </c>
      <c r="F30" s="15" t="s">
        <v>31</v>
      </c>
      <c r="G30" s="36"/>
      <c r="H30" s="35"/>
    </row>
    <row r="31" spans="1:8" ht="13" x14ac:dyDescent="0.3">
      <c r="A31" s="6" t="s">
        <v>41</v>
      </c>
      <c r="B31" s="50">
        <f>(B30/B12)*100</f>
        <v>-5.7472671288567261</v>
      </c>
      <c r="C31" s="50">
        <f>(C30/C12)*100</f>
        <v>-0.36257177441872263</v>
      </c>
      <c r="D31" s="10">
        <f t="shared" si="0"/>
        <v>5.3846953544380032</v>
      </c>
      <c r="E31" s="15" t="s">
        <v>31</v>
      </c>
      <c r="F31" s="15" t="s">
        <v>31</v>
      </c>
      <c r="G31" s="36"/>
      <c r="H31" s="35"/>
    </row>
    <row r="32" spans="1:8" ht="25.5" customHeight="1" x14ac:dyDescent="0.25">
      <c r="A32" s="63" t="s">
        <v>4</v>
      </c>
      <c r="B32" s="63"/>
      <c r="C32" s="63"/>
      <c r="D32" s="63"/>
      <c r="E32" s="63"/>
      <c r="F32" s="63"/>
      <c r="H32" s="35"/>
    </row>
    <row r="33" spans="1:8" ht="63.75" customHeight="1" x14ac:dyDescent="0.25">
      <c r="A33" s="60" t="s">
        <v>28</v>
      </c>
      <c r="B33" s="60"/>
      <c r="C33" s="60"/>
      <c r="D33" s="60"/>
      <c r="E33" s="60"/>
      <c r="F33" s="60"/>
      <c r="H33" s="35"/>
    </row>
    <row r="34" spans="1:8" ht="51" customHeight="1" x14ac:dyDescent="0.25">
      <c r="A34" s="60" t="s">
        <v>30</v>
      </c>
      <c r="B34" s="60"/>
      <c r="C34" s="60"/>
      <c r="D34" s="60"/>
      <c r="E34" s="60"/>
      <c r="F34" s="60"/>
      <c r="H34" s="35"/>
    </row>
    <row r="35" spans="1:8" ht="89.25" customHeight="1" x14ac:dyDescent="0.25">
      <c r="A35" s="58" t="s">
        <v>48</v>
      </c>
      <c r="B35" s="58"/>
      <c r="C35" s="58"/>
      <c r="D35" s="58"/>
      <c r="E35" s="58"/>
      <c r="F35" s="58"/>
      <c r="H35" s="35"/>
    </row>
    <row r="36" spans="1:8" ht="51" customHeight="1" x14ac:dyDescent="0.25">
      <c r="A36" s="58" t="s">
        <v>42</v>
      </c>
      <c r="B36" s="58"/>
      <c r="C36" s="58"/>
      <c r="D36" s="58"/>
      <c r="E36" s="58"/>
      <c r="F36" s="58"/>
      <c r="H36" s="35"/>
    </row>
    <row r="37" spans="1:8" ht="25.5" customHeight="1" x14ac:dyDescent="0.25">
      <c r="A37" s="58" t="s">
        <v>43</v>
      </c>
      <c r="B37" s="58"/>
      <c r="C37" s="58"/>
      <c r="D37" s="58"/>
      <c r="E37" s="58"/>
      <c r="F37" s="58"/>
      <c r="H37" s="35"/>
    </row>
    <row r="38" spans="1:8" ht="51" customHeight="1" x14ac:dyDescent="0.25">
      <c r="A38" s="58" t="s">
        <v>44</v>
      </c>
      <c r="B38" s="59"/>
      <c r="C38" s="59"/>
      <c r="D38" s="59"/>
      <c r="E38" s="59"/>
      <c r="F38" s="59"/>
      <c r="H38" s="35"/>
    </row>
    <row r="39" spans="1:8" ht="38.25" customHeight="1" x14ac:dyDescent="0.25">
      <c r="A39" s="58" t="s">
        <v>45</v>
      </c>
      <c r="B39" s="58"/>
      <c r="C39" s="58"/>
      <c r="D39" s="58"/>
      <c r="E39" s="58"/>
      <c r="F39" s="58"/>
      <c r="H39" s="35"/>
    </row>
    <row r="40" spans="1:8" x14ac:dyDescent="0.25">
      <c r="A40" s="22"/>
      <c r="B40" s="43"/>
      <c r="C40" s="43"/>
      <c r="D40" s="22"/>
      <c r="E40" s="22"/>
      <c r="F40" s="22"/>
      <c r="H40" s="35"/>
    </row>
    <row r="41" spans="1:8" x14ac:dyDescent="0.25">
      <c r="A41" s="22"/>
      <c r="B41" s="43"/>
      <c r="C41" s="43"/>
      <c r="D41" s="22"/>
      <c r="E41" s="22"/>
      <c r="F41" s="22"/>
    </row>
    <row r="42" spans="1:8" x14ac:dyDescent="0.25">
      <c r="A42" s="22"/>
      <c r="B42" s="43"/>
      <c r="C42" s="43"/>
      <c r="D42" s="22"/>
      <c r="E42" s="22"/>
      <c r="F42" s="22"/>
    </row>
    <row r="43" spans="1:8" x14ac:dyDescent="0.25">
      <c r="A43" s="22"/>
      <c r="B43" s="43"/>
      <c r="C43" s="43"/>
      <c r="D43" s="22"/>
      <c r="E43" s="22"/>
      <c r="F43" s="22"/>
    </row>
    <row r="44" spans="1:8" x14ac:dyDescent="0.25">
      <c r="A44" s="22"/>
      <c r="B44" s="43"/>
      <c r="C44" s="43"/>
      <c r="D44" s="22"/>
      <c r="E44" s="22"/>
      <c r="F44" s="22"/>
    </row>
    <row r="45" spans="1:8" x14ac:dyDescent="0.25">
      <c r="A45" s="22"/>
      <c r="B45" s="43"/>
      <c r="C45" s="43"/>
      <c r="D45" s="22"/>
      <c r="E45" s="22"/>
      <c r="F45" s="22"/>
    </row>
    <row r="46" spans="1:8" x14ac:dyDescent="0.25">
      <c r="A46" s="22"/>
      <c r="B46" s="43"/>
      <c r="C46" s="43"/>
      <c r="D46" s="22"/>
      <c r="E46" s="22"/>
      <c r="F46" s="22"/>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(OST)</cp:lastModifiedBy>
  <cp:lastPrinted>2022-06-06T19:32:39Z</cp:lastPrinted>
  <dcterms:created xsi:type="dcterms:W3CDTF">2012-05-10T15:47:12Z</dcterms:created>
  <dcterms:modified xsi:type="dcterms:W3CDTF">2025-06-12T20:16:44Z</dcterms:modified>
</cp:coreProperties>
</file>