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M:\External Affairs\Press\Scheduled releases\Airline Finances Releases\Releases 2025\2Q 2025\"/>
    </mc:Choice>
  </mc:AlternateContent>
  <xr:revisionPtr revIDLastSave="0" documentId="13_ncr:1_{6CFE6C20-1444-4D3D-8756-94D9D730D047}" xr6:coauthVersionLast="47" xr6:coauthVersionMax="47" xr10:uidLastSave="{00000000-0000-0000-0000-000000000000}"/>
  <bookViews>
    <workbookView xWindow="-110" yWindow="-110" windowWidth="19420" windowHeight="10300" tabRatio="864" xr2:uid="{00000000-000D-0000-FFFF-FFFF00000000}"/>
  </bookViews>
  <sheets>
    <sheet name="Table 1" sheetId="27" r:id="rId1"/>
    <sheet name="Table 2" sheetId="28" r:id="rId2"/>
    <sheet name="Table 3" sheetId="29" r:id="rId3"/>
    <sheet name="Table 4" sheetId="30" r:id="rId4"/>
    <sheet name="Table 5" sheetId="31" r:id="rId5"/>
    <sheet name="Table 6" sheetId="32" r:id="rId6"/>
  </sheets>
  <definedNames>
    <definedName name="_xlnm.Print_Area" localSheetId="0">'Table 1'!$A$1:$H$15</definedName>
    <definedName name="_xlnm.Print_Area" localSheetId="1">'Table 2'!$A$1:$H$15</definedName>
    <definedName name="_xlnm.Print_Area" localSheetId="2">'Table 3'!$A$1:$H$15</definedName>
    <definedName name="_xlnm.Print_Area" localSheetId="3">'Table 4'!$A$1:$F$39</definedName>
    <definedName name="_xlnm.Print_Area" localSheetId="4">'Table 5'!$A$1:$F$39</definedName>
    <definedName name="_xlnm.Print_Area" localSheetId="5">'Table 6'!$A$1:$F$39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32" l="1"/>
  <c r="D11" i="32"/>
  <c r="D10" i="32"/>
  <c r="D9" i="32"/>
  <c r="D8" i="32"/>
  <c r="D7" i="32"/>
  <c r="D6" i="32"/>
  <c r="Q7" i="27"/>
  <c r="R7" i="27"/>
  <c r="S7" i="27"/>
  <c r="P10" i="27"/>
  <c r="Q10" i="27"/>
  <c r="R10" i="27"/>
  <c r="S10" i="27"/>
  <c r="P13" i="27"/>
  <c r="Q13" i="27"/>
  <c r="R13" i="27"/>
  <c r="S13" i="27"/>
  <c r="Q5" i="29"/>
  <c r="R5" i="29"/>
  <c r="S5" i="29"/>
  <c r="T5" i="29"/>
  <c r="Q6" i="29"/>
  <c r="R6" i="29"/>
  <c r="S6" i="29"/>
  <c r="T6" i="29"/>
  <c r="Q7" i="29"/>
  <c r="R7" i="29"/>
  <c r="S7" i="29"/>
  <c r="T7" i="29"/>
  <c r="Q8" i="29"/>
  <c r="R8" i="29"/>
  <c r="S8" i="29"/>
  <c r="T8" i="29"/>
  <c r="Q9" i="29"/>
  <c r="R9" i="29"/>
  <c r="S9" i="29"/>
  <c r="T9" i="29"/>
  <c r="Q10" i="29"/>
  <c r="R10" i="29"/>
  <c r="S10" i="29"/>
  <c r="T10" i="29"/>
  <c r="Q11" i="29"/>
  <c r="R11" i="29"/>
  <c r="S11" i="29"/>
  <c r="T11" i="29"/>
  <c r="Q12" i="29"/>
  <c r="R12" i="29"/>
  <c r="S12" i="29"/>
  <c r="T12" i="29"/>
  <c r="Q13" i="29"/>
  <c r="R13" i="29"/>
  <c r="S13" i="29"/>
  <c r="T13" i="29"/>
  <c r="P6" i="29"/>
  <c r="P7" i="29"/>
  <c r="P8" i="29"/>
  <c r="P9" i="29"/>
  <c r="P10" i="29"/>
  <c r="P11" i="29"/>
  <c r="P12" i="29"/>
  <c r="P13" i="29"/>
  <c r="P5" i="29"/>
  <c r="G13" i="29"/>
  <c r="G12" i="29"/>
  <c r="G11" i="29"/>
  <c r="G10" i="29"/>
  <c r="G9" i="29"/>
  <c r="G8" i="29"/>
  <c r="G7" i="29"/>
  <c r="G6" i="29"/>
  <c r="G5" i="29"/>
  <c r="G13" i="28"/>
  <c r="G12" i="28"/>
  <c r="G11" i="28"/>
  <c r="G10" i="28"/>
  <c r="G9" i="28"/>
  <c r="G8" i="28"/>
  <c r="G7" i="28"/>
  <c r="G6" i="28"/>
  <c r="G5" i="28"/>
  <c r="G6" i="27"/>
  <c r="G7" i="27"/>
  <c r="G8" i="27"/>
  <c r="G9" i="27"/>
  <c r="G10" i="27"/>
  <c r="G11" i="27"/>
  <c r="G12" i="27"/>
  <c r="G13" i="27"/>
  <c r="G5" i="27"/>
  <c r="Q5" i="27"/>
  <c r="R5" i="27"/>
  <c r="S5" i="27"/>
  <c r="T5" i="27"/>
  <c r="Q6" i="27"/>
  <c r="R6" i="27"/>
  <c r="S6" i="27"/>
  <c r="T6" i="27"/>
  <c r="T7" i="27"/>
  <c r="Q8" i="27"/>
  <c r="R8" i="27"/>
  <c r="S8" i="27"/>
  <c r="T8" i="27"/>
  <c r="Q9" i="27"/>
  <c r="R9" i="27"/>
  <c r="S9" i="27"/>
  <c r="T9" i="27"/>
  <c r="T10" i="27"/>
  <c r="Q11" i="27"/>
  <c r="R11" i="27"/>
  <c r="S11" i="27"/>
  <c r="T11" i="27"/>
  <c r="Q12" i="27"/>
  <c r="R12" i="27"/>
  <c r="S12" i="27"/>
  <c r="T12" i="27"/>
  <c r="T13" i="27"/>
  <c r="P6" i="27"/>
  <c r="P7" i="27"/>
  <c r="P8" i="27"/>
  <c r="P9" i="27"/>
  <c r="P11" i="27"/>
  <c r="P12" i="27"/>
  <c r="P5" i="27"/>
  <c r="D22" i="31"/>
  <c r="D21" i="31"/>
  <c r="D20" i="31"/>
  <c r="D19" i="31"/>
  <c r="D18" i="31"/>
  <c r="D17" i="31"/>
  <c r="D16" i="31"/>
  <c r="D15" i="31"/>
  <c r="D14" i="31"/>
  <c r="D12" i="31"/>
  <c r="D11" i="31"/>
  <c r="D10" i="31"/>
  <c r="D9" i="31"/>
  <c r="D8" i="31"/>
  <c r="D7" i="31"/>
  <c r="D6" i="31"/>
  <c r="D29" i="32"/>
  <c r="E28" i="32"/>
  <c r="D28" i="32"/>
  <c r="E26" i="32"/>
  <c r="D26" i="32"/>
  <c r="E22" i="32"/>
  <c r="D22" i="32"/>
  <c r="F21" i="32"/>
  <c r="E21" i="32"/>
  <c r="D21" i="32"/>
  <c r="F20" i="32"/>
  <c r="E20" i="32"/>
  <c r="D20" i="32"/>
  <c r="F19" i="32"/>
  <c r="E19" i="32"/>
  <c r="D19" i="32"/>
  <c r="F18" i="32"/>
  <c r="E18" i="32"/>
  <c r="D18" i="32"/>
  <c r="F17" i="32"/>
  <c r="E17" i="32"/>
  <c r="D17" i="32"/>
  <c r="F16" i="32"/>
  <c r="E16" i="32"/>
  <c r="D16" i="32"/>
  <c r="F15" i="32"/>
  <c r="E15" i="32"/>
  <c r="D15" i="32"/>
  <c r="F14" i="32"/>
  <c r="E14" i="32"/>
  <c r="D14" i="32"/>
  <c r="E12" i="32"/>
  <c r="F11" i="32"/>
  <c r="E11" i="32"/>
  <c r="F10" i="32"/>
  <c r="E10" i="32"/>
  <c r="F9" i="32"/>
  <c r="E9" i="32"/>
  <c r="F8" i="32"/>
  <c r="E8" i="32"/>
  <c r="F7" i="32"/>
  <c r="E7" i="32"/>
  <c r="F6" i="32"/>
  <c r="E6" i="32"/>
  <c r="D29" i="31"/>
  <c r="E28" i="31"/>
  <c r="D28" i="31"/>
  <c r="E26" i="31"/>
  <c r="D26" i="31"/>
  <c r="E22" i="31"/>
  <c r="F21" i="31"/>
  <c r="E21" i="31"/>
  <c r="F20" i="31"/>
  <c r="E20" i="31"/>
  <c r="F19" i="31"/>
  <c r="E19" i="31"/>
  <c r="F18" i="31"/>
  <c r="E18" i="31"/>
  <c r="F17" i="31"/>
  <c r="E17" i="31"/>
  <c r="F16" i="31"/>
  <c r="E16" i="31"/>
  <c r="F15" i="31"/>
  <c r="E15" i="31"/>
  <c r="F14" i="31"/>
  <c r="E14" i="31"/>
  <c r="E12" i="31"/>
  <c r="F11" i="31"/>
  <c r="E11" i="31"/>
  <c r="F10" i="31"/>
  <c r="E10" i="31"/>
  <c r="F9" i="31"/>
  <c r="E9" i="31"/>
  <c r="F8" i="31"/>
  <c r="E8" i="31"/>
  <c r="F7" i="31"/>
  <c r="E7" i="31"/>
  <c r="F6" i="31"/>
  <c r="E6" i="31"/>
  <c r="F12" i="31" l="1"/>
  <c r="F22" i="32"/>
  <c r="F12" i="32"/>
  <c r="F22" i="31"/>
  <c r="D6" i="30" l="1"/>
  <c r="E6" i="30"/>
  <c r="F6" i="30"/>
  <c r="B24" i="32" l="1"/>
  <c r="B25" i="32" l="1"/>
  <c r="B27" i="32"/>
  <c r="E22" i="30" l="1"/>
  <c r="E21" i="30"/>
  <c r="E20" i="30"/>
  <c r="E19" i="30"/>
  <c r="E18" i="30"/>
  <c r="E17" i="30"/>
  <c r="E16" i="30"/>
  <c r="E15" i="30"/>
  <c r="E14" i="30"/>
  <c r="E12" i="30"/>
  <c r="E11" i="30"/>
  <c r="E10" i="30"/>
  <c r="E9" i="30"/>
  <c r="E8" i="30"/>
  <c r="E7" i="30"/>
  <c r="D28" i="30"/>
  <c r="D26" i="30"/>
  <c r="D22" i="30"/>
  <c r="D21" i="30"/>
  <c r="D20" i="30"/>
  <c r="D19" i="30"/>
  <c r="D18" i="30"/>
  <c r="D17" i="30"/>
  <c r="D16" i="30"/>
  <c r="D15" i="30"/>
  <c r="D14" i="30"/>
  <c r="D12" i="30"/>
  <c r="D11" i="30"/>
  <c r="D10" i="30"/>
  <c r="D9" i="30"/>
  <c r="D8" i="30"/>
  <c r="D7" i="30"/>
  <c r="B24" i="31" l="1"/>
  <c r="B27" i="31" s="1"/>
  <c r="B30" i="31" s="1"/>
  <c r="B30" i="32" l="1"/>
  <c r="C24" i="30"/>
  <c r="B24" i="30"/>
  <c r="C24" i="32"/>
  <c r="C24" i="31"/>
  <c r="D24" i="32" l="1"/>
  <c r="E24" i="32"/>
  <c r="D24" i="31"/>
  <c r="E24" i="31"/>
  <c r="C27" i="31"/>
  <c r="D24" i="30"/>
  <c r="C27" i="32"/>
  <c r="C27" i="30"/>
  <c r="B27" i="30"/>
  <c r="C25" i="30"/>
  <c r="B25" i="30"/>
  <c r="B31" i="31"/>
  <c r="C25" i="31"/>
  <c r="B25" i="31"/>
  <c r="B31" i="32"/>
  <c r="C25" i="32"/>
  <c r="D25" i="32" s="1"/>
  <c r="B30" i="30" l="1"/>
  <c r="D27" i="32"/>
  <c r="E27" i="32"/>
  <c r="D25" i="31"/>
  <c r="E27" i="31"/>
  <c r="D27" i="31"/>
  <c r="D25" i="30"/>
  <c r="C30" i="30"/>
  <c r="D27" i="30"/>
  <c r="C30" i="32"/>
  <c r="E28" i="30"/>
  <c r="E27" i="30"/>
  <c r="E26" i="30"/>
  <c r="E24" i="30"/>
  <c r="E30" i="32" l="1"/>
  <c r="D30" i="32"/>
  <c r="C31" i="30"/>
  <c r="C31" i="32"/>
  <c r="D31" i="32" s="1"/>
  <c r="F7" i="30" l="1"/>
  <c r="F11" i="30"/>
  <c r="F20" i="30"/>
  <c r="F21" i="30"/>
  <c r="F19" i="30"/>
  <c r="F14" i="30"/>
  <c r="F17" i="30"/>
  <c r="F15" i="30"/>
  <c r="F18" i="30"/>
  <c r="F9" i="30"/>
  <c r="F16" i="30"/>
  <c r="F8" i="30"/>
  <c r="F10" i="30"/>
  <c r="F22" i="30" l="1"/>
  <c r="F12" i="30"/>
  <c r="C30" i="31" l="1"/>
  <c r="E30" i="31" l="1"/>
  <c r="D30" i="31"/>
  <c r="C31" i="31"/>
  <c r="D31" i="31" s="1"/>
  <c r="D29" i="30"/>
  <c r="D30" i="30"/>
  <c r="B31" i="30"/>
  <c r="E30" i="30"/>
  <c r="D31" i="30" l="1"/>
</calcChain>
</file>

<file path=xl/sharedStrings.xml><?xml version="1.0" encoding="utf-8"?>
<sst xmlns="http://schemas.openxmlformats.org/spreadsheetml/2006/main" count="221" uniqueCount="68">
  <si>
    <t>Net Income</t>
  </si>
  <si>
    <t>Operating Profit/Loss</t>
  </si>
  <si>
    <t>Operating Revenue</t>
  </si>
  <si>
    <t>Operating Expenses</t>
  </si>
  <si>
    <t>Source: Bureau of Transportation Statistics, Form 41; Schedules P1.2 and P6</t>
  </si>
  <si>
    <t>Operating Revenue*</t>
  </si>
  <si>
    <t xml:space="preserve">     Fares</t>
  </si>
  <si>
    <t xml:space="preserve">     Baggage Fees</t>
  </si>
  <si>
    <t xml:space="preserve">     Reservation Change Fees</t>
  </si>
  <si>
    <t xml:space="preserve">     Fuel </t>
  </si>
  <si>
    <t xml:space="preserve">     Labor</t>
  </si>
  <si>
    <t>Change</t>
  </si>
  <si>
    <t>Cargo</t>
  </si>
  <si>
    <t>Baggage</t>
  </si>
  <si>
    <t>Reservation Changes</t>
  </si>
  <si>
    <t>Operating Expense</t>
  </si>
  <si>
    <t>Fuel</t>
  </si>
  <si>
    <t>Labor</t>
  </si>
  <si>
    <t>Rentals</t>
  </si>
  <si>
    <t>Depreciation &amp; Amortization</t>
  </si>
  <si>
    <t>Landing Fees</t>
  </si>
  <si>
    <t>Maintenance Materials</t>
  </si>
  <si>
    <t>Total Operating Expense</t>
  </si>
  <si>
    <t>Operating Profit</t>
  </si>
  <si>
    <t>Pre-Tax Income</t>
  </si>
  <si>
    <t>Profits or Losses</t>
  </si>
  <si>
    <t>Transport-Related*</t>
  </si>
  <si>
    <t>Other**</t>
  </si>
  <si>
    <t xml:space="preserve">* Transport-Related is revenue/expenses from services which grow from and are incidental to the air transportation services performed by the air carrier. Examples are in-flight onboard sales (food, liquor, pillows, etc), code share revenues, revenues and expenses from associated businesses (aircraft maintenance, fuel sales, restaurants, vending machines, etc).  </t>
  </si>
  <si>
    <t>(millions of dollars)</t>
  </si>
  <si>
    <t>** Other revenue includes miscellaneous operating revenue (including pet transportation, sale of frequent flyer award miles to airline business partners and standby passenger fees) and public service revenues subsidy.</t>
  </si>
  <si>
    <t>N/A</t>
  </si>
  <si>
    <t>Passenger Fares (scheduled/charter)</t>
  </si>
  <si>
    <t>Income Tax Benefit/(Expense)</t>
  </si>
  <si>
    <t>Other Income/(Expense)</t>
  </si>
  <si>
    <t>Domestic Operations</t>
  </si>
  <si>
    <t>International Operations</t>
  </si>
  <si>
    <r>
      <t>Total Operating Revenue</t>
    </r>
    <r>
      <rPr>
        <sz val="10"/>
        <color theme="1"/>
        <rFont val="Arial"/>
        <family val="2"/>
      </rPr>
      <t>***</t>
    </r>
  </si>
  <si>
    <t>Other****</t>
  </si>
  <si>
    <t>Operating Margin# (%)</t>
  </si>
  <si>
    <t>Nonoperating Income/(Expense)##</t>
  </si>
  <si>
    <t>Net Margin### (%)</t>
  </si>
  <si>
    <t xml:space="preserve">**** Other expense includes purchase of materials such as passenger food and other materials; and purchase of services such as advertising, communication, insurance, outside flight equipment maintenance, traffic commissions and other services. </t>
  </si>
  <si>
    <t># Operating margin is the operating profit or loss as a percentage of operating revenue</t>
  </si>
  <si>
    <t>## Nonoperating Income and Expense includes interest on long-term debt and capital leases, other interest expense, foreign exchange gains and losses, capital gains and losses and other income and expenses.</t>
  </si>
  <si>
    <t>### Net margin is the net income or loss as a percentage of operating revenue.</t>
  </si>
  <si>
    <t>* Passenger airline operating revenue includes four other categories.  1) Transport-related is revenue from services which grow from and are incidental to the air transportation services performed by the air carrier. Examples are in-flight onboard sales (food, liquor, pillows, etc), code share revenues, revenues from associated businesses (aircraft maintenance, fuel sales, restaurants, vending machines, etc). 2) Miscellaneous operating revenue includes pet transportation, sale of frequent flyer award miles to airline business partners and standby passenger fees.   3)  Cargo revenue from transporting cargo in belly of aircraft.  4)  Mail revenue from transporting mail in belly of aircraft.  See the P1.2 database http://www.transtats.bts.gov/Fields.asp?Table_ID=295.</t>
  </si>
  <si>
    <t>* Passenger airline operating revenue includes four other categories.  1) Transport-related is revenue from services which grow from and are incidental to the air transportation services performed by the air carrier. Examples are in-flight onboard sales (food, liquor, pillows, etc), code share revenues, revenues from associated businesses (aircraft maintenance, fuel sales, restaurants, vending machines, etc). 2) Miscellaneous operating revenue includes pet transportation, sale of frequent flyer award miles to airline business partners and standby passenger fees.   3)  Cargo revenue from transporting cargo in belly of aircraft.   4)  Mail revenue from transporting mail in belly of aircraft.  See the P1.2 database http://www.transtats.bts.gov/Fields.asp?Table_ID=295.</t>
  </si>
  <si>
    <t>*** Based on U.S. Department of Transportation accounting standards, Total Operating Revenues are overstated by code share revenues which are included in both the mainline Transport-Related Revenues and the code share Passenger Revenue. Code share revenues are expensed out in the mainline Transport-Related Expense to allow a true Operating Profit(Loss). This reporting may understate all components of operating revenue, including Passenger Revenue, as a percentage of Total Operating Revenue.</t>
  </si>
  <si>
    <t>Table 6. International Quarterly U.S. Scheduled Passenger Airlines Revenue, Expenses and Profits</t>
  </si>
  <si>
    <t>Table 5. Domestic Quarterly U.S. Scheduled Passenger Airlines Revenue, Expenses and Profits</t>
  </si>
  <si>
    <r>
      <t>Table 4.</t>
    </r>
    <r>
      <rPr>
        <b/>
        <sz val="10"/>
        <color rgb="FF00B050"/>
        <rFont val="Arial"/>
        <family val="2"/>
      </rPr>
      <t xml:space="preserve"> </t>
    </r>
    <r>
      <rPr>
        <b/>
        <sz val="10"/>
        <rFont val="Arial"/>
        <family val="2"/>
      </rPr>
      <t>Quarterly U.S. Scheduled Passenger Airlines Revenue, Expenses and Profits</t>
    </r>
  </si>
  <si>
    <t>Table 3. International Quarterly U.S. Scheduled Service Passenger Airlines Financial Reports</t>
  </si>
  <si>
    <t>Table 2. Domestic Quarterly U.S. Scheduled Service Passenger Airlines Financial Reports</t>
  </si>
  <si>
    <r>
      <t>Table 1.</t>
    </r>
    <r>
      <rPr>
        <b/>
        <sz val="10"/>
        <color rgb="FF00B050"/>
        <rFont val="Arial"/>
        <family val="2"/>
      </rPr>
      <t xml:space="preserve"> </t>
    </r>
    <r>
      <rPr>
        <b/>
        <sz val="10"/>
        <color theme="1"/>
        <rFont val="Arial"/>
        <family val="2"/>
      </rPr>
      <t>Quarterly U.S. Scheduled Service Passenger Airlines Financial Reports</t>
    </r>
  </si>
  <si>
    <t>2Q                 2024</t>
  </si>
  <si>
    <t>3Q                 2024</t>
  </si>
  <si>
    <t>1Q                 2025</t>
  </si>
  <si>
    <t>4Q                 2024</t>
  </si>
  <si>
    <t>2024-2025 % Change</t>
  </si>
  <si>
    <t>2Q                 2025</t>
  </si>
  <si>
    <t>Dollar Change          2Q2024-2Q2025</t>
  </si>
  <si>
    <t>Reports from 23 airlines in 2Q 2025</t>
  </si>
  <si>
    <t>2Q 2025</t>
  </si>
  <si>
    <t>% of 2Q 2025 Revenue or Expense Total</t>
  </si>
  <si>
    <t>2Q 2024</t>
  </si>
  <si>
    <t>Reports from 23 airlines in 1Q 2025</t>
  </si>
  <si>
    <t>Reports from 18 airlines in 2Q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</si>
</sst>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_);[Red]\(&quot;$&quot;#,##0,,\)"/>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theme="1"/>
      <name val="Arial"/>
      <family val="2"/>
    </font>
    <font>
      <sz val="10"/>
      <color theme="1"/>
      <name val="Arial"/>
      <family val="2"/>
    </font>
    <font>
      <b/>
      <sz val="10"/>
      <color rgb="FF00B050"/>
      <name val="Arial"/>
      <family val="2"/>
    </font>
    <font>
      <sz val="10"/>
      <color theme="5"/>
      <name val="Arial"/>
      <family val="2"/>
    </font>
    <font>
      <sz val="8"/>
      <name val="Arial"/>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0" fontId="8" fillId="0" borderId="0"/>
    <xf numFmtId="0" fontId="6" fillId="0" borderId="0"/>
    <xf numFmtId="0" fontId="10" fillId="0" borderId="0"/>
    <xf numFmtId="0" fontId="5" fillId="0" borderId="0"/>
    <xf numFmtId="9" fontId="8" fillId="0" borderId="0" applyFont="0" applyFill="0" applyBorder="0" applyAlignment="0" applyProtection="0"/>
    <xf numFmtId="0" fontId="4" fillId="0" borderId="0"/>
    <xf numFmtId="0" fontId="3" fillId="0" borderId="0"/>
    <xf numFmtId="0" fontId="2" fillId="0" borderId="0"/>
    <xf numFmtId="0" fontId="1" fillId="0" borderId="0"/>
  </cellStyleXfs>
  <cellXfs count="66">
    <xf numFmtId="0" fontId="0" fillId="0" borderId="0" xfId="0"/>
    <xf numFmtId="0" fontId="9" fillId="0" borderId="0" xfId="3" applyFont="1"/>
    <xf numFmtId="0" fontId="10" fillId="0" borderId="0" xfId="3" applyAlignment="1">
      <alignment horizontal="left" indent="1"/>
    </xf>
    <xf numFmtId="0" fontId="0" fillId="0" borderId="1" xfId="0" applyBorder="1"/>
    <xf numFmtId="0" fontId="9" fillId="0" borderId="3" xfId="3" applyFont="1" applyBorder="1"/>
    <xf numFmtId="166" fontId="10" fillId="0" borderId="3" xfId="3" applyNumberFormat="1" applyBorder="1" applyAlignment="1">
      <alignment horizontal="right"/>
    </xf>
    <xf numFmtId="0" fontId="9" fillId="0" borderId="1" xfId="3" applyFont="1" applyBorder="1"/>
    <xf numFmtId="0" fontId="9" fillId="0" borderId="1" xfId="3" applyFont="1" applyBorder="1" applyAlignment="1">
      <alignment horizontal="center"/>
    </xf>
    <xf numFmtId="0" fontId="9" fillId="0" borderId="1" xfId="3" applyFont="1" applyBorder="1" applyAlignment="1">
      <alignment horizontal="center" wrapText="1"/>
    </xf>
    <xf numFmtId="165" fontId="10" fillId="0" borderId="0" xfId="3" applyNumberFormat="1"/>
    <xf numFmtId="165" fontId="9" fillId="0" borderId="0" xfId="3" applyNumberFormat="1" applyFont="1"/>
    <xf numFmtId="166" fontId="10" fillId="0" borderId="3" xfId="3" applyNumberFormat="1" applyBorder="1"/>
    <xf numFmtId="164" fontId="10" fillId="0" borderId="1" xfId="3" applyNumberFormat="1" applyBorder="1"/>
    <xf numFmtId="164" fontId="10" fillId="0" borderId="3" xfId="3" applyNumberFormat="1" applyBorder="1"/>
    <xf numFmtId="164" fontId="10" fillId="0" borderId="0" xfId="3" applyNumberFormat="1" applyBorder="1" applyAlignment="1">
      <alignment horizontal="right"/>
    </xf>
    <xf numFmtId="164" fontId="9" fillId="0" borderId="0" xfId="3" applyNumberFormat="1" applyFont="1" applyBorder="1" applyAlignment="1">
      <alignment horizontal="right"/>
    </xf>
    <xf numFmtId="4" fontId="10" fillId="0" borderId="0" xfId="3" applyNumberFormat="1"/>
    <xf numFmtId="4" fontId="9" fillId="0" borderId="0" xfId="3" applyNumberFormat="1" applyFont="1"/>
    <xf numFmtId="4" fontId="9" fillId="0" borderId="1" xfId="3" applyNumberFormat="1" applyFont="1" applyBorder="1"/>
    <xf numFmtId="0" fontId="8" fillId="0" borderId="0" xfId="3" applyFont="1" applyAlignment="1">
      <alignment horizontal="left" indent="1"/>
    </xf>
    <xf numFmtId="0" fontId="7" fillId="0" borderId="0" xfId="3" applyFont="1"/>
    <xf numFmtId="0" fontId="0" fillId="0" borderId="0" xfId="0"/>
    <xf numFmtId="0" fontId="8" fillId="0" borderId="0" xfId="1"/>
    <xf numFmtId="0" fontId="2" fillId="0" borderId="0" xfId="8"/>
    <xf numFmtId="0" fontId="10" fillId="0" borderId="1" xfId="8" applyFont="1" applyBorder="1"/>
    <xf numFmtId="0" fontId="9" fillId="0" borderId="1" xfId="8" applyFont="1" applyBorder="1" applyAlignment="1">
      <alignment horizontal="center" wrapText="1"/>
    </xf>
    <xf numFmtId="0" fontId="9" fillId="0" borderId="0" xfId="8" applyFont="1" applyAlignment="1">
      <alignment vertical="center"/>
    </xf>
    <xf numFmtId="164" fontId="10" fillId="0" borderId="0" xfId="8" applyNumberFormat="1" applyFont="1"/>
    <xf numFmtId="0" fontId="9" fillId="0" borderId="1" xfId="8" applyFont="1" applyBorder="1" applyAlignment="1">
      <alignment vertical="center"/>
    </xf>
    <xf numFmtId="0" fontId="9" fillId="0" borderId="1" xfId="8" applyFont="1" applyBorder="1" applyAlignment="1">
      <alignment horizontal="center"/>
    </xf>
    <xf numFmtId="0" fontId="0" fillId="0" borderId="0" xfId="0" applyAlignment="1"/>
    <xf numFmtId="0" fontId="8" fillId="0" borderId="0" xfId="3" applyFont="1" applyFill="1" applyAlignment="1">
      <alignment horizontal="left" indent="1"/>
    </xf>
    <xf numFmtId="0" fontId="7" fillId="0" borderId="0" xfId="3" applyFont="1" applyFill="1"/>
    <xf numFmtId="0" fontId="9" fillId="0" borderId="0" xfId="3" applyFont="1" applyFill="1"/>
    <xf numFmtId="0" fontId="9" fillId="0" borderId="1" xfId="3" applyFont="1" applyFill="1" applyBorder="1"/>
    <xf numFmtId="0" fontId="12" fillId="0" borderId="0" xfId="0" applyFont="1" applyAlignment="1"/>
    <xf numFmtId="0" fontId="12" fillId="0" borderId="0" xfId="0" applyFont="1"/>
    <xf numFmtId="3" fontId="10" fillId="0" borderId="0" xfId="3" applyNumberFormat="1" applyFill="1"/>
    <xf numFmtId="3" fontId="10" fillId="0" borderId="0" xfId="3" applyNumberFormat="1" applyFont="1" applyFill="1"/>
    <xf numFmtId="3" fontId="10" fillId="0" borderId="0" xfId="8" applyNumberFormat="1" applyFont="1" applyFill="1"/>
    <xf numFmtId="3" fontId="10" fillId="0" borderId="1" xfId="8" applyNumberFormat="1" applyFont="1" applyFill="1" applyBorder="1"/>
    <xf numFmtId="0" fontId="9" fillId="0" borderId="1" xfId="3" applyFont="1" applyFill="1" applyBorder="1" applyAlignment="1">
      <alignment horizontal="center"/>
    </xf>
    <xf numFmtId="166" fontId="10" fillId="0" borderId="3" xfId="3" applyNumberFormat="1" applyFill="1" applyBorder="1" applyAlignment="1">
      <alignment horizontal="right"/>
    </xf>
    <xf numFmtId="0" fontId="8" fillId="0" borderId="0" xfId="1" applyFill="1"/>
    <xf numFmtId="0" fontId="0" fillId="0" borderId="0" xfId="0" applyFill="1"/>
    <xf numFmtId="165" fontId="0" fillId="0" borderId="0" xfId="0" applyNumberFormat="1" applyFill="1"/>
    <xf numFmtId="165" fontId="7" fillId="0" borderId="1" xfId="0" applyNumberFormat="1" applyFont="1" applyFill="1" applyBorder="1"/>
    <xf numFmtId="166" fontId="10" fillId="0" borderId="1" xfId="3" applyNumberFormat="1" applyFill="1" applyBorder="1"/>
    <xf numFmtId="165" fontId="9" fillId="0" borderId="0" xfId="3" applyNumberFormat="1" applyFont="1" applyFill="1"/>
    <xf numFmtId="165" fontId="10" fillId="0" borderId="0" xfId="3" applyNumberFormat="1" applyFill="1"/>
    <xf numFmtId="165" fontId="9" fillId="0" borderId="1" xfId="3" applyNumberFormat="1" applyFont="1" applyFill="1" applyBorder="1" applyAlignment="1">
      <alignment horizontal="right"/>
    </xf>
    <xf numFmtId="3" fontId="2" fillId="0" borderId="0" xfId="8" applyNumberFormat="1"/>
    <xf numFmtId="0" fontId="9" fillId="0" borderId="0" xfId="8" applyFont="1" applyAlignment="1"/>
    <xf numFmtId="0" fontId="9" fillId="0" borderId="0" xfId="8" applyFont="1" applyAlignment="1">
      <alignment vertical="center"/>
    </xf>
    <xf numFmtId="0" fontId="10" fillId="0" borderId="0" xfId="8" applyFont="1" applyAlignment="1">
      <alignment vertical="center"/>
    </xf>
    <xf numFmtId="0" fontId="10" fillId="0" borderId="2" xfId="8" applyFont="1" applyBorder="1"/>
    <xf numFmtId="0" fontId="10" fillId="0" borderId="0" xfId="8" applyFont="1" applyBorder="1"/>
    <xf numFmtId="0" fontId="10" fillId="0" borderId="0" xfId="8" applyFont="1" applyAlignment="1">
      <alignment wrapText="1"/>
    </xf>
    <xf numFmtId="0" fontId="7" fillId="0" borderId="0" xfId="8" applyFont="1" applyAlignment="1"/>
    <xf numFmtId="0" fontId="8" fillId="0" borderId="0" xfId="1" applyFont="1" applyAlignment="1">
      <alignment wrapText="1"/>
    </xf>
    <xf numFmtId="0" fontId="8" fillId="0" borderId="0" xfId="1" applyAlignment="1">
      <alignment wrapText="1"/>
    </xf>
    <xf numFmtId="0" fontId="8" fillId="0" borderId="0" xfId="0" applyFont="1" applyAlignment="1">
      <alignment wrapText="1"/>
    </xf>
    <xf numFmtId="0" fontId="7" fillId="0" borderId="0" xfId="0" applyFont="1" applyAlignment="1">
      <alignment wrapText="1"/>
    </xf>
    <xf numFmtId="0" fontId="8" fillId="0" borderId="0" xfId="0" applyFont="1" applyBorder="1"/>
    <xf numFmtId="0" fontId="10" fillId="0" borderId="2" xfId="3" applyFont="1" applyFill="1" applyBorder="1"/>
    <xf numFmtId="0" fontId="7" fillId="0" borderId="0" xfId="0" applyFont="1"/>
  </cellXfs>
  <cellStyles count="10">
    <cellStyle name="Normal" xfId="0" builtinId="0"/>
    <cellStyle name="Normal 2" xfId="1" xr:uid="{00000000-0005-0000-0000-000001000000}"/>
    <cellStyle name="Normal 3" xfId="2" xr:uid="{00000000-0005-0000-0000-000002000000}"/>
    <cellStyle name="Normal 3 2" xfId="4" xr:uid="{00000000-0005-0000-0000-000003000000}"/>
    <cellStyle name="Normal 3 2 2" xfId="7" xr:uid="{00000000-0005-0000-0000-000004000000}"/>
    <cellStyle name="Normal 3 2 2 2" xfId="9" xr:uid="{00000000-0005-0000-0000-000005000000}"/>
    <cellStyle name="Normal 3 3" xfId="8" xr:uid="{00000000-0005-0000-0000-000006000000}"/>
    <cellStyle name="Normal 4" xfId="3" xr:uid="{00000000-0005-0000-0000-000007000000}"/>
    <cellStyle name="Normal 5" xfId="6" xr:uid="{00000000-0005-0000-0000-000008000000}"/>
    <cellStyle name="Percent 2"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5"/>
  <sheetViews>
    <sheetView tabSelected="1" zoomScaleNormal="100" workbookViewId="0">
      <selection sqref="A1:G1"/>
    </sheetView>
  </sheetViews>
  <sheetFormatPr defaultColWidth="9.36328125" defaultRowHeight="14.5" x14ac:dyDescent="0.35"/>
  <cols>
    <col min="1" max="1" width="30" style="23" customWidth="1"/>
    <col min="2" max="6" width="9.54296875" style="23" customWidth="1"/>
    <col min="7" max="7" width="14.36328125" style="23" customWidth="1"/>
    <col min="8" max="16384" width="9.36328125" style="23"/>
  </cols>
  <sheetData>
    <row r="1" spans="1:20" ht="25.5" customHeight="1" x14ac:dyDescent="0.35">
      <c r="A1" s="52" t="s">
        <v>54</v>
      </c>
      <c r="B1" s="52"/>
      <c r="C1" s="52"/>
      <c r="D1" s="52"/>
      <c r="E1" s="52"/>
      <c r="F1" s="52"/>
      <c r="G1" s="52"/>
    </row>
    <row r="2" spans="1:20" ht="12.75" customHeight="1" x14ac:dyDescent="0.35">
      <c r="A2" s="53" t="s">
        <v>62</v>
      </c>
      <c r="B2" s="53"/>
      <c r="C2" s="53"/>
      <c r="D2" s="53"/>
      <c r="E2" s="53"/>
      <c r="F2" s="53"/>
      <c r="G2" s="53"/>
    </row>
    <row r="3" spans="1:20" ht="12.75" customHeight="1" x14ac:dyDescent="0.35">
      <c r="A3" s="54" t="s">
        <v>29</v>
      </c>
      <c r="B3" s="54"/>
      <c r="C3" s="54"/>
      <c r="D3" s="54"/>
      <c r="E3" s="54"/>
      <c r="F3" s="54"/>
      <c r="G3" s="54"/>
    </row>
    <row r="4" spans="1:20" ht="51.75" customHeight="1" x14ac:dyDescent="0.35">
      <c r="A4" s="24"/>
      <c r="B4" s="25" t="s">
        <v>55</v>
      </c>
      <c r="C4" s="25" t="s">
        <v>56</v>
      </c>
      <c r="D4" s="25" t="s">
        <v>58</v>
      </c>
      <c r="E4" s="25" t="s">
        <v>57</v>
      </c>
      <c r="F4" s="25" t="s">
        <v>60</v>
      </c>
      <c r="G4" s="25" t="s">
        <v>61</v>
      </c>
    </row>
    <row r="5" spans="1:20" ht="12.75" customHeight="1" x14ac:dyDescent="0.35">
      <c r="A5" s="26" t="s">
        <v>0</v>
      </c>
      <c r="B5" s="37">
        <v>3827.1266260000002</v>
      </c>
      <c r="C5" s="38">
        <v>2062.7898089999999</v>
      </c>
      <c r="D5" s="38">
        <v>2441.4835670000002</v>
      </c>
      <c r="E5" s="38">
        <v>-223.428652</v>
      </c>
      <c r="F5" s="38">
        <v>4015.869361</v>
      </c>
      <c r="G5" s="39">
        <f>F5-B5</f>
        <v>188.74273499999981</v>
      </c>
      <c r="H5" s="27"/>
      <c r="P5" s="51">
        <f>B5-J5</f>
        <v>3827.1266260000002</v>
      </c>
      <c r="Q5" s="51">
        <f t="shared" ref="Q5:T13" si="0">C5-K5</f>
        <v>2062.7898089999999</v>
      </c>
      <c r="R5" s="51">
        <f t="shared" si="0"/>
        <v>2441.4835670000002</v>
      </c>
      <c r="S5" s="51">
        <f t="shared" si="0"/>
        <v>-223.428652</v>
      </c>
      <c r="T5" s="51">
        <f t="shared" si="0"/>
        <v>4015.869361</v>
      </c>
    </row>
    <row r="6" spans="1:20" ht="12.75" customHeight="1" x14ac:dyDescent="0.35">
      <c r="A6" s="26" t="s">
        <v>1</v>
      </c>
      <c r="B6" s="39">
        <v>6285.1136260000003</v>
      </c>
      <c r="C6" s="39">
        <v>3084.7097650000001</v>
      </c>
      <c r="D6" s="39">
        <v>4447.9567109999998</v>
      </c>
      <c r="E6" s="39">
        <v>140.01856599999999</v>
      </c>
      <c r="F6" s="39">
        <v>4979.7446300000001</v>
      </c>
      <c r="G6" s="39">
        <f t="shared" ref="G6:G13" si="1">F6-B6</f>
        <v>-1305.3689960000002</v>
      </c>
      <c r="H6" s="27"/>
      <c r="P6" s="51">
        <f t="shared" ref="P6:P13" si="2">B6-J6</f>
        <v>6285.1136260000003</v>
      </c>
      <c r="Q6" s="51">
        <f t="shared" si="0"/>
        <v>3084.7097650000001</v>
      </c>
      <c r="R6" s="51">
        <f t="shared" si="0"/>
        <v>4447.9567109999998</v>
      </c>
      <c r="S6" s="51">
        <f t="shared" si="0"/>
        <v>140.01856599999999</v>
      </c>
      <c r="T6" s="51">
        <f t="shared" si="0"/>
        <v>4979.7446300000001</v>
      </c>
    </row>
    <row r="7" spans="1:20" ht="12.75" customHeight="1" x14ac:dyDescent="0.35">
      <c r="A7" s="26" t="s">
        <v>5</v>
      </c>
      <c r="B7" s="39">
        <v>65488.763972000001</v>
      </c>
      <c r="C7" s="39">
        <v>63070.001974999999</v>
      </c>
      <c r="D7" s="39">
        <v>62683.358998999996</v>
      </c>
      <c r="E7" s="39">
        <v>57528.526751999998</v>
      </c>
      <c r="F7" s="39">
        <v>65715.446288000006</v>
      </c>
      <c r="G7" s="39">
        <f t="shared" si="1"/>
        <v>226.68231600000581</v>
      </c>
      <c r="H7" s="27"/>
      <c r="P7" s="51">
        <f t="shared" si="2"/>
        <v>65488.763972000001</v>
      </c>
      <c r="Q7" s="51">
        <f t="shared" si="0"/>
        <v>63070.001974999999</v>
      </c>
      <c r="R7" s="51">
        <f t="shared" si="0"/>
        <v>62683.358998999996</v>
      </c>
      <c r="S7" s="51">
        <f t="shared" si="0"/>
        <v>57528.526751999998</v>
      </c>
      <c r="T7" s="51">
        <f t="shared" si="0"/>
        <v>65715.446288000006</v>
      </c>
    </row>
    <row r="8" spans="1:20" ht="12.75" customHeight="1" x14ac:dyDescent="0.35">
      <c r="A8" s="26" t="s">
        <v>6</v>
      </c>
      <c r="B8" s="39">
        <v>49448.939352000001</v>
      </c>
      <c r="C8" s="39">
        <v>47610.257274000003</v>
      </c>
      <c r="D8" s="39">
        <v>46520.246695000002</v>
      </c>
      <c r="E8" s="39">
        <v>42634.337680999997</v>
      </c>
      <c r="F8" s="39">
        <v>49365.563512000001</v>
      </c>
      <c r="G8" s="39">
        <f t="shared" si="1"/>
        <v>-83.375840000000608</v>
      </c>
      <c r="H8" s="27"/>
      <c r="P8" s="51">
        <f t="shared" si="2"/>
        <v>49448.939352000001</v>
      </c>
      <c r="Q8" s="51">
        <f t="shared" si="0"/>
        <v>47610.257274000003</v>
      </c>
      <c r="R8" s="51">
        <f t="shared" si="0"/>
        <v>46520.246695000002</v>
      </c>
      <c r="S8" s="51">
        <f t="shared" si="0"/>
        <v>42634.337680999997</v>
      </c>
      <c r="T8" s="51">
        <f t="shared" si="0"/>
        <v>49365.563512000001</v>
      </c>
    </row>
    <row r="9" spans="1:20" ht="12.75" customHeight="1" x14ac:dyDescent="0.35">
      <c r="A9" s="26" t="s">
        <v>7</v>
      </c>
      <c r="B9" s="39">
        <v>1949.168553</v>
      </c>
      <c r="C9" s="39">
        <v>1867.7416969999999</v>
      </c>
      <c r="D9" s="39">
        <v>1738.0032739999999</v>
      </c>
      <c r="E9" s="39">
        <v>1645.098099</v>
      </c>
      <c r="F9" s="39">
        <v>1806.6292639999999</v>
      </c>
      <c r="G9" s="39">
        <f t="shared" si="1"/>
        <v>-142.53928900000005</v>
      </c>
      <c r="H9" s="27"/>
      <c r="P9" s="51">
        <f t="shared" si="2"/>
        <v>1949.168553</v>
      </c>
      <c r="Q9" s="51">
        <f t="shared" si="0"/>
        <v>1867.7416969999999</v>
      </c>
      <c r="R9" s="51">
        <f t="shared" si="0"/>
        <v>1738.0032739999999</v>
      </c>
      <c r="S9" s="51">
        <f t="shared" si="0"/>
        <v>1645.098099</v>
      </c>
      <c r="T9" s="51">
        <f t="shared" si="0"/>
        <v>1806.6292639999999</v>
      </c>
    </row>
    <row r="10" spans="1:20" ht="12.75" customHeight="1" x14ac:dyDescent="0.35">
      <c r="A10" s="26" t="s">
        <v>8</v>
      </c>
      <c r="B10" s="39">
        <v>275.48501199999998</v>
      </c>
      <c r="C10" s="39">
        <v>254.40829199999999</v>
      </c>
      <c r="D10" s="39">
        <v>241.050161</v>
      </c>
      <c r="E10" s="39">
        <v>233.04600199999999</v>
      </c>
      <c r="F10" s="39">
        <v>259.60500500000001</v>
      </c>
      <c r="G10" s="39">
        <f t="shared" si="1"/>
        <v>-15.880006999999978</v>
      </c>
      <c r="H10" s="27"/>
      <c r="P10" s="51">
        <f t="shared" si="2"/>
        <v>275.48501199999998</v>
      </c>
      <c r="Q10" s="51">
        <f t="shared" si="0"/>
        <v>254.40829199999999</v>
      </c>
      <c r="R10" s="51">
        <f t="shared" si="0"/>
        <v>241.050161</v>
      </c>
      <c r="S10" s="51">
        <f t="shared" si="0"/>
        <v>233.04600199999999</v>
      </c>
      <c r="T10" s="51">
        <f t="shared" si="0"/>
        <v>259.60500500000001</v>
      </c>
    </row>
    <row r="11" spans="1:20" ht="12.75" customHeight="1" x14ac:dyDescent="0.35">
      <c r="A11" s="26" t="s">
        <v>3</v>
      </c>
      <c r="B11" s="39">
        <v>59203.650344000001</v>
      </c>
      <c r="C11" s="39">
        <v>59985.292208999999</v>
      </c>
      <c r="D11" s="39">
        <v>58235.403290000002</v>
      </c>
      <c r="E11" s="39">
        <v>57388.508183999998</v>
      </c>
      <c r="F11" s="39">
        <v>60735.701660999999</v>
      </c>
      <c r="G11" s="39">
        <f t="shared" si="1"/>
        <v>1532.0513169999977</v>
      </c>
      <c r="H11" s="27"/>
      <c r="P11" s="51">
        <f t="shared" si="2"/>
        <v>59203.650344000001</v>
      </c>
      <c r="Q11" s="51">
        <f t="shared" si="0"/>
        <v>59985.292208999999</v>
      </c>
      <c r="R11" s="51">
        <f t="shared" si="0"/>
        <v>58235.403290000002</v>
      </c>
      <c r="S11" s="51">
        <f t="shared" si="0"/>
        <v>57388.508183999998</v>
      </c>
      <c r="T11" s="51">
        <f t="shared" si="0"/>
        <v>60735.701660999999</v>
      </c>
    </row>
    <row r="12" spans="1:20" ht="12.75" customHeight="1" x14ac:dyDescent="0.35">
      <c r="A12" s="26" t="s">
        <v>9</v>
      </c>
      <c r="B12" s="39">
        <v>11789.853676999999</v>
      </c>
      <c r="C12" s="39">
        <v>11119.947302</v>
      </c>
      <c r="D12" s="39">
        <v>9734.0508179999997</v>
      </c>
      <c r="E12" s="39">
        <v>9786.4823510000006</v>
      </c>
      <c r="F12" s="39">
        <v>10045.729986</v>
      </c>
      <c r="G12" s="39">
        <f t="shared" si="1"/>
        <v>-1744.1236909999989</v>
      </c>
      <c r="H12" s="27"/>
      <c r="P12" s="51">
        <f t="shared" si="2"/>
        <v>11789.853676999999</v>
      </c>
      <c r="Q12" s="51">
        <f t="shared" si="0"/>
        <v>11119.947302</v>
      </c>
      <c r="R12" s="51">
        <f t="shared" si="0"/>
        <v>9734.0508179999997</v>
      </c>
      <c r="S12" s="51">
        <f t="shared" si="0"/>
        <v>9786.4823510000006</v>
      </c>
      <c r="T12" s="51">
        <f t="shared" si="0"/>
        <v>10045.729986</v>
      </c>
    </row>
    <row r="13" spans="1:20" ht="12.75" customHeight="1" x14ac:dyDescent="0.35">
      <c r="A13" s="28" t="s">
        <v>10</v>
      </c>
      <c r="B13" s="40">
        <v>21160.903050000001</v>
      </c>
      <c r="C13" s="40">
        <v>21841.415738</v>
      </c>
      <c r="D13" s="40">
        <v>21962.891331999999</v>
      </c>
      <c r="E13" s="40">
        <v>21479.809323000001</v>
      </c>
      <c r="F13" s="40">
        <v>22911.949998</v>
      </c>
      <c r="G13" s="40">
        <f t="shared" si="1"/>
        <v>1751.0469479999992</v>
      </c>
      <c r="H13" s="27"/>
      <c r="P13" s="51">
        <f t="shared" si="2"/>
        <v>21160.903050000001</v>
      </c>
      <c r="Q13" s="51">
        <f t="shared" si="0"/>
        <v>21841.415738</v>
      </c>
      <c r="R13" s="51">
        <f t="shared" si="0"/>
        <v>21962.891331999999</v>
      </c>
      <c r="S13" s="51">
        <f t="shared" si="0"/>
        <v>21479.809323000001</v>
      </c>
      <c r="T13" s="51">
        <f t="shared" si="0"/>
        <v>22911.949998</v>
      </c>
    </row>
    <row r="14" spans="1:20" ht="30" customHeight="1" x14ac:dyDescent="0.35">
      <c r="A14" s="55" t="s">
        <v>4</v>
      </c>
      <c r="B14" s="55"/>
      <c r="C14" s="56"/>
      <c r="D14" s="56"/>
      <c r="E14" s="56"/>
      <c r="F14" s="56"/>
      <c r="G14" s="56"/>
    </row>
    <row r="15" spans="1:20" ht="102" customHeight="1" x14ac:dyDescent="0.35">
      <c r="A15" s="57" t="s">
        <v>46</v>
      </c>
      <c r="B15" s="57"/>
      <c r="C15" s="57"/>
      <c r="D15" s="57"/>
      <c r="E15" s="57"/>
      <c r="F15" s="57"/>
      <c r="G15" s="57"/>
    </row>
  </sheetData>
  <mergeCells count="5">
    <mergeCell ref="A1:G1"/>
    <mergeCell ref="A2:G2"/>
    <mergeCell ref="A3:G3"/>
    <mergeCell ref="A14:G14"/>
    <mergeCell ref="A15:G15"/>
  </mergeCells>
  <phoneticPr fontId="13"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5"/>
  <sheetViews>
    <sheetView zoomScaleNormal="100" workbookViewId="0">
      <selection activeCell="I5" sqref="I5"/>
    </sheetView>
  </sheetViews>
  <sheetFormatPr defaultColWidth="9.36328125" defaultRowHeight="14.5" x14ac:dyDescent="0.35"/>
  <cols>
    <col min="1" max="1" width="30" style="23" customWidth="1"/>
    <col min="2" max="6" width="9.54296875" style="23" customWidth="1"/>
    <col min="7" max="7" width="14.36328125" style="23" customWidth="1"/>
    <col min="8" max="16384" width="9.36328125" style="23"/>
  </cols>
  <sheetData>
    <row r="1" spans="1:8" ht="25.5" customHeight="1" x14ac:dyDescent="0.35">
      <c r="A1" s="58" t="s">
        <v>53</v>
      </c>
      <c r="B1" s="58"/>
      <c r="C1" s="58"/>
      <c r="D1" s="58"/>
      <c r="E1" s="58"/>
      <c r="F1" s="58"/>
      <c r="G1" s="58"/>
    </row>
    <row r="2" spans="1:8" ht="12.75" customHeight="1" x14ac:dyDescent="0.35">
      <c r="A2" s="53" t="s">
        <v>62</v>
      </c>
      <c r="B2" s="53"/>
      <c r="C2" s="53"/>
      <c r="D2" s="53"/>
      <c r="E2" s="53"/>
      <c r="F2" s="53"/>
      <c r="G2" s="53"/>
    </row>
    <row r="3" spans="1:8" ht="12.75" customHeight="1" x14ac:dyDescent="0.35">
      <c r="A3" s="54" t="s">
        <v>29</v>
      </c>
      <c r="B3" s="54"/>
      <c r="C3" s="54"/>
      <c r="D3" s="54"/>
      <c r="E3" s="54"/>
      <c r="F3" s="54"/>
      <c r="G3" s="54"/>
    </row>
    <row r="4" spans="1:8" ht="51.75" customHeight="1" x14ac:dyDescent="0.35">
      <c r="A4" s="29" t="s">
        <v>35</v>
      </c>
      <c r="B4" s="25" t="s">
        <v>55</v>
      </c>
      <c r="C4" s="25" t="s">
        <v>56</v>
      </c>
      <c r="D4" s="25" t="s">
        <v>58</v>
      </c>
      <c r="E4" s="25" t="s">
        <v>57</v>
      </c>
      <c r="F4" s="25" t="s">
        <v>60</v>
      </c>
      <c r="G4" s="25" t="s">
        <v>61</v>
      </c>
    </row>
    <row r="5" spans="1:8" ht="12.75" customHeight="1" x14ac:dyDescent="0.35">
      <c r="A5" s="26" t="s">
        <v>0</v>
      </c>
      <c r="B5" s="39">
        <v>2610.4100250000001</v>
      </c>
      <c r="C5" s="39">
        <v>786.81172800000002</v>
      </c>
      <c r="D5" s="38">
        <v>1971.15488</v>
      </c>
      <c r="E5" s="38">
        <v>-171.71802299999999</v>
      </c>
      <c r="F5" s="38">
        <v>2236.8164299999999</v>
      </c>
      <c r="G5" s="39">
        <f>F5-B5</f>
        <v>-373.59359500000028</v>
      </c>
      <c r="H5" s="27"/>
    </row>
    <row r="6" spans="1:8" ht="12.75" customHeight="1" x14ac:dyDescent="0.35">
      <c r="A6" s="26" t="s">
        <v>1</v>
      </c>
      <c r="B6" s="39">
        <v>4448.2753080000002</v>
      </c>
      <c r="C6" s="39">
        <v>1372.6415649999999</v>
      </c>
      <c r="D6" s="39">
        <v>3501.6523739999998</v>
      </c>
      <c r="E6" s="39">
        <v>-16.756149000000001</v>
      </c>
      <c r="F6" s="39">
        <v>2965.4847009999999</v>
      </c>
      <c r="G6" s="39">
        <f t="shared" ref="G6:G13" si="0">F6-B6</f>
        <v>-1482.7906070000004</v>
      </c>
      <c r="H6" s="27"/>
    </row>
    <row r="7" spans="1:8" ht="12.75" customHeight="1" x14ac:dyDescent="0.35">
      <c r="A7" s="26" t="s">
        <v>5</v>
      </c>
      <c r="B7" s="39">
        <v>48406.825991999998</v>
      </c>
      <c r="C7" s="39">
        <v>46003.412208000002</v>
      </c>
      <c r="D7" s="39">
        <v>47649.877166999999</v>
      </c>
      <c r="E7" s="39">
        <v>43266.350639999997</v>
      </c>
      <c r="F7" s="39">
        <v>48128.726569999999</v>
      </c>
      <c r="G7" s="39">
        <f t="shared" si="0"/>
        <v>-278.09942199999932</v>
      </c>
      <c r="H7" s="27"/>
    </row>
    <row r="8" spans="1:8" ht="12.75" customHeight="1" x14ac:dyDescent="0.35">
      <c r="A8" s="26" t="s">
        <v>6</v>
      </c>
      <c r="B8" s="39">
        <v>34970.436117999998</v>
      </c>
      <c r="C8" s="39">
        <v>33115.399821999999</v>
      </c>
      <c r="D8" s="39">
        <v>34130.768363000003</v>
      </c>
      <c r="E8" s="39">
        <v>30828.588949000001</v>
      </c>
      <c r="F8" s="39">
        <v>34464.837771999999</v>
      </c>
      <c r="G8" s="39">
        <f t="shared" si="0"/>
        <v>-505.59834599999886</v>
      </c>
      <c r="H8" s="27"/>
    </row>
    <row r="9" spans="1:8" ht="12.75" customHeight="1" x14ac:dyDescent="0.35">
      <c r="A9" s="26" t="s">
        <v>7</v>
      </c>
      <c r="B9" s="39">
        <v>1575.6218349999999</v>
      </c>
      <c r="C9" s="39">
        <v>1501.222649</v>
      </c>
      <c r="D9" s="39">
        <v>1401.044832</v>
      </c>
      <c r="E9" s="39">
        <v>1308.021722</v>
      </c>
      <c r="F9" s="39">
        <v>1455.9114039999999</v>
      </c>
      <c r="G9" s="39">
        <f t="shared" si="0"/>
        <v>-119.71043099999997</v>
      </c>
      <c r="H9" s="27"/>
    </row>
    <row r="10" spans="1:8" ht="12.75" customHeight="1" x14ac:dyDescent="0.35">
      <c r="A10" s="26" t="s">
        <v>8</v>
      </c>
      <c r="B10" s="39">
        <v>230.47934900000001</v>
      </c>
      <c r="C10" s="39">
        <v>210.26378399999999</v>
      </c>
      <c r="D10" s="39">
        <v>200.283367</v>
      </c>
      <c r="E10" s="39">
        <v>190.354838</v>
      </c>
      <c r="F10" s="39">
        <v>208.239024</v>
      </c>
      <c r="G10" s="39">
        <f t="shared" si="0"/>
        <v>-22.240325000000013</v>
      </c>
      <c r="H10" s="27"/>
    </row>
    <row r="11" spans="1:8" ht="12.75" customHeight="1" x14ac:dyDescent="0.35">
      <c r="A11" s="26" t="s">
        <v>3</v>
      </c>
      <c r="B11" s="39">
        <v>43958.550684000002</v>
      </c>
      <c r="C11" s="39">
        <v>44630.770641000003</v>
      </c>
      <c r="D11" s="39">
        <v>44148.224795000002</v>
      </c>
      <c r="E11" s="39">
        <v>43283.106788999998</v>
      </c>
      <c r="F11" s="39">
        <v>45163.241868999998</v>
      </c>
      <c r="G11" s="39">
        <f t="shared" si="0"/>
        <v>1204.691184999996</v>
      </c>
      <c r="H11" s="27"/>
    </row>
    <row r="12" spans="1:8" ht="12.75" customHeight="1" x14ac:dyDescent="0.35">
      <c r="A12" s="26" t="s">
        <v>9</v>
      </c>
      <c r="B12" s="39">
        <v>7988.5008379999999</v>
      </c>
      <c r="C12" s="39">
        <v>7557.5672100000002</v>
      </c>
      <c r="D12" s="39">
        <v>6701.5092400000003</v>
      </c>
      <c r="E12" s="39">
        <v>6702.8799449999997</v>
      </c>
      <c r="F12" s="39">
        <v>6785.3402729999998</v>
      </c>
      <c r="G12" s="39">
        <f t="shared" si="0"/>
        <v>-1203.1605650000001</v>
      </c>
      <c r="H12" s="27"/>
    </row>
    <row r="13" spans="1:8" ht="12.75" customHeight="1" x14ac:dyDescent="0.35">
      <c r="A13" s="28" t="s">
        <v>10</v>
      </c>
      <c r="B13" s="40">
        <v>15622.569845</v>
      </c>
      <c r="C13" s="40">
        <v>16230.704374000001</v>
      </c>
      <c r="D13" s="40">
        <v>16569.270444000002</v>
      </c>
      <c r="E13" s="40">
        <v>16055.380209000001</v>
      </c>
      <c r="F13" s="40">
        <v>16910.872175</v>
      </c>
      <c r="G13" s="40">
        <f t="shared" si="0"/>
        <v>1288.3023300000004</v>
      </c>
      <c r="H13" s="27"/>
    </row>
    <row r="14" spans="1:8" ht="30" customHeight="1" x14ac:dyDescent="0.35">
      <c r="A14" s="55" t="s">
        <v>4</v>
      </c>
      <c r="B14" s="55"/>
      <c r="C14" s="56"/>
      <c r="D14" s="56"/>
      <c r="E14" s="56"/>
      <c r="F14" s="56"/>
      <c r="G14" s="56"/>
    </row>
    <row r="15" spans="1:8" ht="106.5" customHeight="1" x14ac:dyDescent="0.35">
      <c r="A15" s="57" t="s">
        <v>46</v>
      </c>
      <c r="B15" s="57"/>
      <c r="C15" s="57"/>
      <c r="D15" s="57"/>
      <c r="E15" s="57"/>
      <c r="F15" s="57"/>
      <c r="G15" s="57"/>
    </row>
  </sheetData>
  <mergeCells count="5">
    <mergeCell ref="A1:G1"/>
    <mergeCell ref="A2:G2"/>
    <mergeCell ref="A3:G3"/>
    <mergeCell ref="A14:G14"/>
    <mergeCell ref="A15:G15"/>
  </mergeCells>
  <phoneticPr fontId="1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5"/>
  <sheetViews>
    <sheetView zoomScaleNormal="100" workbookViewId="0">
      <selection activeCell="K13" sqref="K13"/>
    </sheetView>
  </sheetViews>
  <sheetFormatPr defaultColWidth="9.36328125" defaultRowHeight="14.5" x14ac:dyDescent="0.35"/>
  <cols>
    <col min="1" max="1" width="30" style="23" customWidth="1"/>
    <col min="2" max="6" width="9.54296875" style="23" customWidth="1"/>
    <col min="7" max="7" width="14.36328125" style="23" customWidth="1"/>
    <col min="8" max="16384" width="9.36328125" style="23"/>
  </cols>
  <sheetData>
    <row r="1" spans="1:20" ht="25.5" customHeight="1" x14ac:dyDescent="0.35">
      <c r="A1" s="58" t="s">
        <v>52</v>
      </c>
      <c r="B1" s="58"/>
      <c r="C1" s="58"/>
      <c r="D1" s="58"/>
      <c r="E1" s="58"/>
      <c r="F1" s="58"/>
      <c r="G1" s="58"/>
    </row>
    <row r="2" spans="1:20" ht="12.75" customHeight="1" x14ac:dyDescent="0.35">
      <c r="A2" s="53" t="s">
        <v>67</v>
      </c>
      <c r="B2" s="53"/>
      <c r="C2" s="53"/>
      <c r="D2" s="53"/>
      <c r="E2" s="53"/>
      <c r="F2" s="53"/>
      <c r="G2" s="53"/>
    </row>
    <row r="3" spans="1:20" ht="12.75" customHeight="1" x14ac:dyDescent="0.35">
      <c r="A3" s="54" t="s">
        <v>29</v>
      </c>
      <c r="B3" s="54"/>
      <c r="C3" s="54"/>
      <c r="D3" s="54"/>
      <c r="E3" s="54"/>
      <c r="F3" s="54"/>
      <c r="G3" s="54"/>
    </row>
    <row r="4" spans="1:20" ht="51.75" customHeight="1" x14ac:dyDescent="0.35">
      <c r="A4" s="29" t="s">
        <v>36</v>
      </c>
      <c r="B4" s="25" t="s">
        <v>55</v>
      </c>
      <c r="C4" s="25" t="s">
        <v>56</v>
      </c>
      <c r="D4" s="25" t="s">
        <v>58</v>
      </c>
      <c r="E4" s="25" t="s">
        <v>57</v>
      </c>
      <c r="F4" s="25" t="s">
        <v>60</v>
      </c>
      <c r="G4" s="25" t="s">
        <v>61</v>
      </c>
    </row>
    <row r="5" spans="1:20" ht="12.75" customHeight="1" x14ac:dyDescent="0.35">
      <c r="A5" s="26" t="s">
        <v>0</v>
      </c>
      <c r="B5" s="39">
        <v>1216.7166010000001</v>
      </c>
      <c r="C5" s="39">
        <v>1275.978081</v>
      </c>
      <c r="D5" s="38">
        <v>470.328687</v>
      </c>
      <c r="E5" s="39">
        <v>-51.710628999999997</v>
      </c>
      <c r="F5" s="39">
        <v>1779.0529309999999</v>
      </c>
      <c r="G5" s="39">
        <f>F5-B5</f>
        <v>562.33632999999986</v>
      </c>
      <c r="H5" s="27"/>
      <c r="P5" s="51">
        <f>B5-J5</f>
        <v>1216.7166010000001</v>
      </c>
      <c r="Q5" s="51">
        <f t="shared" ref="Q5:T13" si="0">C5-K5</f>
        <v>1275.978081</v>
      </c>
      <c r="R5" s="51">
        <f t="shared" si="0"/>
        <v>470.328687</v>
      </c>
      <c r="S5" s="51">
        <f t="shared" si="0"/>
        <v>-51.710628999999997</v>
      </c>
      <c r="T5" s="51">
        <f t="shared" si="0"/>
        <v>1779.0529309999999</v>
      </c>
    </row>
    <row r="6" spans="1:20" ht="12.75" customHeight="1" x14ac:dyDescent="0.35">
      <c r="A6" s="26" t="s">
        <v>1</v>
      </c>
      <c r="B6" s="39">
        <v>1836.8383180000001</v>
      </c>
      <c r="C6" s="39">
        <v>1712.0681999999999</v>
      </c>
      <c r="D6" s="39">
        <v>946.30433700000003</v>
      </c>
      <c r="E6" s="39">
        <v>156.77471499999999</v>
      </c>
      <c r="F6" s="39">
        <v>2014.2599290000001</v>
      </c>
      <c r="G6" s="39">
        <f t="shared" ref="G6:G13" si="1">F6-B6</f>
        <v>177.42161099999998</v>
      </c>
      <c r="H6" s="27"/>
      <c r="P6" s="51">
        <f t="shared" ref="P6:P13" si="2">B6-J6</f>
        <v>1836.8383180000001</v>
      </c>
      <c r="Q6" s="51">
        <f t="shared" si="0"/>
        <v>1712.0681999999999</v>
      </c>
      <c r="R6" s="51">
        <f t="shared" si="0"/>
        <v>946.30433700000003</v>
      </c>
      <c r="S6" s="51">
        <f t="shared" si="0"/>
        <v>156.77471499999999</v>
      </c>
      <c r="T6" s="51">
        <f t="shared" si="0"/>
        <v>2014.2599290000001</v>
      </c>
    </row>
    <row r="7" spans="1:20" ht="12.75" customHeight="1" x14ac:dyDescent="0.35">
      <c r="A7" s="26" t="s">
        <v>5</v>
      </c>
      <c r="B7" s="39">
        <v>17081.937979999999</v>
      </c>
      <c r="C7" s="39">
        <v>17066.589767000001</v>
      </c>
      <c r="D7" s="39">
        <v>15033.481831999999</v>
      </c>
      <c r="E7" s="39">
        <v>14262.176111999999</v>
      </c>
      <c r="F7" s="39">
        <v>17586.719718</v>
      </c>
      <c r="G7" s="39">
        <f t="shared" si="1"/>
        <v>504.7817380000015</v>
      </c>
      <c r="H7" s="27"/>
      <c r="P7" s="51">
        <f t="shared" si="2"/>
        <v>17081.937979999999</v>
      </c>
      <c r="Q7" s="51">
        <f t="shared" si="0"/>
        <v>17066.589767000001</v>
      </c>
      <c r="R7" s="51">
        <f t="shared" si="0"/>
        <v>15033.481831999999</v>
      </c>
      <c r="S7" s="51">
        <f t="shared" si="0"/>
        <v>14262.176111999999</v>
      </c>
      <c r="T7" s="51">
        <f t="shared" si="0"/>
        <v>17586.719718</v>
      </c>
    </row>
    <row r="8" spans="1:20" ht="12.75" customHeight="1" x14ac:dyDescent="0.35">
      <c r="A8" s="26" t="s">
        <v>6</v>
      </c>
      <c r="B8" s="39">
        <v>14478.503234</v>
      </c>
      <c r="C8" s="39">
        <v>14494.857452</v>
      </c>
      <c r="D8" s="39">
        <v>12389.478332000001</v>
      </c>
      <c r="E8" s="39">
        <v>11805.748732</v>
      </c>
      <c r="F8" s="39">
        <v>14900.72574</v>
      </c>
      <c r="G8" s="39">
        <f t="shared" si="1"/>
        <v>422.22250600000007</v>
      </c>
      <c r="H8" s="27"/>
      <c r="P8" s="51">
        <f t="shared" si="2"/>
        <v>14478.503234</v>
      </c>
      <c r="Q8" s="51">
        <f t="shared" si="0"/>
        <v>14494.857452</v>
      </c>
      <c r="R8" s="51">
        <f t="shared" si="0"/>
        <v>12389.478332000001</v>
      </c>
      <c r="S8" s="51">
        <f t="shared" si="0"/>
        <v>11805.748732</v>
      </c>
      <c r="T8" s="51">
        <f t="shared" si="0"/>
        <v>14900.72574</v>
      </c>
    </row>
    <row r="9" spans="1:20" ht="12.75" customHeight="1" x14ac:dyDescent="0.35">
      <c r="A9" s="26" t="s">
        <v>7</v>
      </c>
      <c r="B9" s="39">
        <v>373.546718</v>
      </c>
      <c r="C9" s="39">
        <v>366.519048</v>
      </c>
      <c r="D9" s="39">
        <v>336.95844199999999</v>
      </c>
      <c r="E9" s="39">
        <v>337.07637699999998</v>
      </c>
      <c r="F9" s="39">
        <v>350.71785999999997</v>
      </c>
      <c r="G9" s="39">
        <f t="shared" si="1"/>
        <v>-22.828858000000025</v>
      </c>
      <c r="H9" s="27"/>
      <c r="P9" s="51">
        <f t="shared" si="2"/>
        <v>373.546718</v>
      </c>
      <c r="Q9" s="51">
        <f t="shared" si="0"/>
        <v>366.519048</v>
      </c>
      <c r="R9" s="51">
        <f t="shared" si="0"/>
        <v>336.95844199999999</v>
      </c>
      <c r="S9" s="51">
        <f t="shared" si="0"/>
        <v>337.07637699999998</v>
      </c>
      <c r="T9" s="51">
        <f t="shared" si="0"/>
        <v>350.71785999999997</v>
      </c>
    </row>
    <row r="10" spans="1:20" ht="12.75" customHeight="1" x14ac:dyDescent="0.35">
      <c r="A10" s="26" t="s">
        <v>8</v>
      </c>
      <c r="B10" s="39">
        <v>45.005662999999998</v>
      </c>
      <c r="C10" s="39">
        <v>44.144508000000002</v>
      </c>
      <c r="D10" s="39">
        <v>40.766793999999997</v>
      </c>
      <c r="E10" s="39">
        <v>42.691164000000001</v>
      </c>
      <c r="F10" s="39">
        <v>51.365980999999998</v>
      </c>
      <c r="G10" s="39">
        <f t="shared" si="1"/>
        <v>6.3603179999999995</v>
      </c>
      <c r="H10" s="27"/>
      <c r="P10" s="51">
        <f t="shared" si="2"/>
        <v>45.005662999999998</v>
      </c>
      <c r="Q10" s="51">
        <f t="shared" si="0"/>
        <v>44.144508000000002</v>
      </c>
      <c r="R10" s="51">
        <f t="shared" si="0"/>
        <v>40.766793999999997</v>
      </c>
      <c r="S10" s="51">
        <f t="shared" si="0"/>
        <v>42.691164000000001</v>
      </c>
      <c r="T10" s="51">
        <f t="shared" si="0"/>
        <v>51.365980999999998</v>
      </c>
    </row>
    <row r="11" spans="1:20" ht="12.75" customHeight="1" x14ac:dyDescent="0.35">
      <c r="A11" s="26" t="s">
        <v>3</v>
      </c>
      <c r="B11" s="39">
        <v>15245.09966</v>
      </c>
      <c r="C11" s="39">
        <v>15354.521568</v>
      </c>
      <c r="D11" s="39">
        <v>14087.178495</v>
      </c>
      <c r="E11" s="39">
        <v>14105.401395000001</v>
      </c>
      <c r="F11" s="39">
        <v>15572.459792</v>
      </c>
      <c r="G11" s="39">
        <f t="shared" si="1"/>
        <v>327.36013199999979</v>
      </c>
      <c r="H11" s="27"/>
      <c r="P11" s="51">
        <f t="shared" si="2"/>
        <v>15245.09966</v>
      </c>
      <c r="Q11" s="51">
        <f t="shared" si="0"/>
        <v>15354.521568</v>
      </c>
      <c r="R11" s="51">
        <f t="shared" si="0"/>
        <v>14087.178495</v>
      </c>
      <c r="S11" s="51">
        <f t="shared" si="0"/>
        <v>14105.401395000001</v>
      </c>
      <c r="T11" s="51">
        <f t="shared" si="0"/>
        <v>15572.459792</v>
      </c>
    </row>
    <row r="12" spans="1:20" ht="12.75" customHeight="1" x14ac:dyDescent="0.35">
      <c r="A12" s="26" t="s">
        <v>9</v>
      </c>
      <c r="B12" s="39">
        <v>3801.3528390000001</v>
      </c>
      <c r="C12" s="39">
        <v>3562.3800919999999</v>
      </c>
      <c r="D12" s="39">
        <v>3032.5415779999998</v>
      </c>
      <c r="E12" s="39">
        <v>3083.602406</v>
      </c>
      <c r="F12" s="39">
        <v>3260.389713</v>
      </c>
      <c r="G12" s="39">
        <f t="shared" si="1"/>
        <v>-540.9631260000001</v>
      </c>
      <c r="H12" s="27"/>
      <c r="P12" s="51">
        <f t="shared" si="2"/>
        <v>3801.3528390000001</v>
      </c>
      <c r="Q12" s="51">
        <f t="shared" si="0"/>
        <v>3562.3800919999999</v>
      </c>
      <c r="R12" s="51">
        <f t="shared" si="0"/>
        <v>3032.5415779999998</v>
      </c>
      <c r="S12" s="51">
        <f t="shared" si="0"/>
        <v>3083.602406</v>
      </c>
      <c r="T12" s="51">
        <f t="shared" si="0"/>
        <v>3260.389713</v>
      </c>
    </row>
    <row r="13" spans="1:20" ht="12.75" customHeight="1" x14ac:dyDescent="0.35">
      <c r="A13" s="28" t="s">
        <v>10</v>
      </c>
      <c r="B13" s="40">
        <v>5538.3332049999999</v>
      </c>
      <c r="C13" s="40">
        <v>5610.7113639999998</v>
      </c>
      <c r="D13" s="40">
        <v>5393.6208880000004</v>
      </c>
      <c r="E13" s="40">
        <v>5424.4291139999996</v>
      </c>
      <c r="F13" s="40">
        <v>6001.0778229999996</v>
      </c>
      <c r="G13" s="40">
        <f t="shared" si="1"/>
        <v>462.74461799999972</v>
      </c>
      <c r="H13" s="27"/>
      <c r="P13" s="51">
        <f t="shared" si="2"/>
        <v>5538.3332049999999</v>
      </c>
      <c r="Q13" s="51">
        <f t="shared" si="0"/>
        <v>5610.7113639999998</v>
      </c>
      <c r="R13" s="51">
        <f t="shared" si="0"/>
        <v>5393.6208880000004</v>
      </c>
      <c r="S13" s="51">
        <f t="shared" si="0"/>
        <v>5424.4291139999996</v>
      </c>
      <c r="T13" s="51">
        <f t="shared" si="0"/>
        <v>6001.0778229999996</v>
      </c>
    </row>
    <row r="14" spans="1:20" ht="30" customHeight="1" x14ac:dyDescent="0.35">
      <c r="A14" s="55" t="s">
        <v>4</v>
      </c>
      <c r="B14" s="55"/>
      <c r="C14" s="56"/>
      <c r="D14" s="56"/>
      <c r="E14" s="56"/>
      <c r="F14" s="56"/>
      <c r="G14" s="56"/>
    </row>
    <row r="15" spans="1:20" ht="103.5" customHeight="1" x14ac:dyDescent="0.35">
      <c r="A15" s="57" t="s">
        <v>47</v>
      </c>
      <c r="B15" s="57"/>
      <c r="C15" s="57"/>
      <c r="D15" s="57"/>
      <c r="E15" s="57"/>
      <c r="F15" s="57"/>
      <c r="G15" s="57"/>
    </row>
  </sheetData>
  <mergeCells count="5">
    <mergeCell ref="A1:G1"/>
    <mergeCell ref="A2:G2"/>
    <mergeCell ref="A3:G3"/>
    <mergeCell ref="A14:G14"/>
    <mergeCell ref="A15:G15"/>
  </mergeCells>
  <phoneticPr fontId="13" type="noConversion"/>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6"/>
  <sheetViews>
    <sheetView zoomScale="96" zoomScaleNormal="96" workbookViewId="0">
      <selection activeCell="G15" sqref="G15"/>
    </sheetView>
  </sheetViews>
  <sheetFormatPr defaultColWidth="9.36328125" defaultRowHeight="12.5" x14ac:dyDescent="0.25"/>
  <cols>
    <col min="1" max="1" width="36.453125" style="21" customWidth="1"/>
    <col min="2" max="3" width="10.6328125" style="44" customWidth="1"/>
    <col min="4" max="4" width="9.36328125" style="21"/>
    <col min="5" max="5" width="9.6328125" style="21" customWidth="1"/>
    <col min="6" max="6" width="11.36328125" style="21" customWidth="1"/>
    <col min="7" max="16384" width="9.36328125" style="21"/>
  </cols>
  <sheetData>
    <row r="1" spans="1:7" ht="25.5" customHeight="1" x14ac:dyDescent="0.3">
      <c r="A1" s="62" t="s">
        <v>51</v>
      </c>
      <c r="B1" s="62"/>
      <c r="C1" s="62"/>
      <c r="D1" s="62"/>
      <c r="E1" s="62"/>
      <c r="F1" s="62"/>
    </row>
    <row r="2" spans="1:7" ht="13" x14ac:dyDescent="0.25">
      <c r="A2" s="53" t="s">
        <v>62</v>
      </c>
      <c r="B2" s="53"/>
      <c r="C2" s="53"/>
      <c r="D2" s="53"/>
      <c r="E2" s="53"/>
      <c r="F2" s="53"/>
      <c r="G2" s="53"/>
    </row>
    <row r="3" spans="1:7" x14ac:dyDescent="0.25">
      <c r="A3" s="63" t="s">
        <v>29</v>
      </c>
      <c r="B3" s="63"/>
      <c r="C3" s="63"/>
      <c r="D3" s="63"/>
      <c r="E3" s="63"/>
      <c r="F3" s="63"/>
    </row>
    <row r="4" spans="1:7" ht="63.75" customHeight="1" x14ac:dyDescent="0.3">
      <c r="A4" s="3"/>
      <c r="B4" s="41" t="s">
        <v>65</v>
      </c>
      <c r="C4" s="41" t="s">
        <v>63</v>
      </c>
      <c r="D4" s="7" t="s">
        <v>11</v>
      </c>
      <c r="E4" s="8" t="s">
        <v>59</v>
      </c>
      <c r="F4" s="8" t="s">
        <v>64</v>
      </c>
      <c r="G4" s="30"/>
    </row>
    <row r="5" spans="1:7" ht="25.5" customHeight="1" x14ac:dyDescent="0.3">
      <c r="A5" s="4" t="s">
        <v>2</v>
      </c>
      <c r="B5" s="42"/>
      <c r="C5" s="42"/>
      <c r="D5" s="5"/>
      <c r="E5" s="5"/>
      <c r="F5" s="5"/>
      <c r="G5" s="30"/>
    </row>
    <row r="6" spans="1:7" x14ac:dyDescent="0.25">
      <c r="A6" s="2" t="s">
        <v>32</v>
      </c>
      <c r="B6" s="45">
        <v>49448.939352000001</v>
      </c>
      <c r="C6" s="45">
        <v>49365.563512000001</v>
      </c>
      <c r="D6" s="9">
        <f t="shared" ref="D6:D31" si="0">(C6-B6)</f>
        <v>-83.375840000000608</v>
      </c>
      <c r="E6" s="16">
        <f t="shared" ref="E6:E22" si="1">(C6-B6)/B6*100</f>
        <v>-0.16860996634628203</v>
      </c>
      <c r="F6" s="16">
        <f>(C6/C12)*100</f>
        <v>75.12018300180732</v>
      </c>
      <c r="G6" s="30"/>
    </row>
    <row r="7" spans="1:7" x14ac:dyDescent="0.25">
      <c r="A7" s="2" t="s">
        <v>12</v>
      </c>
      <c r="B7" s="45">
        <v>941.86842200000001</v>
      </c>
      <c r="C7" s="45">
        <v>999.23399500000005</v>
      </c>
      <c r="D7" s="9">
        <f t="shared" si="0"/>
        <v>57.36557300000004</v>
      </c>
      <c r="E7" s="16">
        <f t="shared" si="1"/>
        <v>6.0906143214980872</v>
      </c>
      <c r="F7" s="16">
        <f>(C7/C12)*100</f>
        <v>1.5205466164238246</v>
      </c>
    </row>
    <row r="8" spans="1:7" x14ac:dyDescent="0.25">
      <c r="A8" s="2" t="s">
        <v>13</v>
      </c>
      <c r="B8" s="45">
        <v>1949.168553</v>
      </c>
      <c r="C8" s="45">
        <v>1806.6292639999999</v>
      </c>
      <c r="D8" s="9">
        <f t="shared" si="0"/>
        <v>-142.53928900000005</v>
      </c>
      <c r="E8" s="16">
        <f t="shared" si="1"/>
        <v>-7.3128251931119701</v>
      </c>
      <c r="F8" s="16">
        <f>(C8/C12)*100</f>
        <v>2.7491698923908854</v>
      </c>
    </row>
    <row r="9" spans="1:7" x14ac:dyDescent="0.25">
      <c r="A9" s="2" t="s">
        <v>14</v>
      </c>
      <c r="B9" s="45">
        <v>275.48501199999998</v>
      </c>
      <c r="C9" s="45">
        <v>259.60500500000001</v>
      </c>
      <c r="D9" s="9">
        <f t="shared" si="0"/>
        <v>-15.880006999999978</v>
      </c>
      <c r="E9" s="16">
        <f t="shared" si="1"/>
        <v>-5.7643814756789666</v>
      </c>
      <c r="F9" s="16">
        <f>(C9/C12)*100</f>
        <v>0.39504411772884096</v>
      </c>
    </row>
    <row r="10" spans="1:7" x14ac:dyDescent="0.25">
      <c r="A10" s="2" t="s">
        <v>26</v>
      </c>
      <c r="B10" s="45">
        <v>8894.8413130000008</v>
      </c>
      <c r="C10" s="45">
        <v>9216.5205860000005</v>
      </c>
      <c r="D10" s="9">
        <f t="shared" si="0"/>
        <v>321.67927299999974</v>
      </c>
      <c r="E10" s="16">
        <f t="shared" si="1"/>
        <v>3.616470060346761</v>
      </c>
      <c r="F10" s="16">
        <f>(C10/C12)*100</f>
        <v>14.024892329891985</v>
      </c>
    </row>
    <row r="11" spans="1:7" x14ac:dyDescent="0.25">
      <c r="A11" s="2" t="s">
        <v>27</v>
      </c>
      <c r="B11" s="45">
        <v>3978.4613199999999</v>
      </c>
      <c r="C11" s="45">
        <v>4067.8939260000002</v>
      </c>
      <c r="D11" s="9">
        <f t="shared" si="0"/>
        <v>89.432606000000305</v>
      </c>
      <c r="E11" s="16">
        <f t="shared" si="1"/>
        <v>2.2479194544487946</v>
      </c>
      <c r="F11" s="16">
        <f>(C11/C12)*100</f>
        <v>6.1901640417571349</v>
      </c>
    </row>
    <row r="12" spans="1:7" ht="13" x14ac:dyDescent="0.3">
      <c r="A12" s="6" t="s">
        <v>37</v>
      </c>
      <c r="B12" s="46">
        <v>65488.763972000001</v>
      </c>
      <c r="C12" s="46">
        <v>65715.446288000006</v>
      </c>
      <c r="D12" s="10">
        <f t="shared" si="0"/>
        <v>226.68231600000581</v>
      </c>
      <c r="E12" s="17">
        <f t="shared" si="1"/>
        <v>0.34613924931752382</v>
      </c>
      <c r="F12" s="18">
        <f>SUM(F6:F11)</f>
        <v>99.999999999999986</v>
      </c>
    </row>
    <row r="13" spans="1:7" ht="25.5" customHeight="1" x14ac:dyDescent="0.3">
      <c r="A13" s="6" t="s">
        <v>15</v>
      </c>
      <c r="B13" s="47"/>
      <c r="C13" s="47"/>
      <c r="D13" s="11"/>
      <c r="E13" s="13"/>
      <c r="F13" s="12"/>
    </row>
    <row r="14" spans="1:7" x14ac:dyDescent="0.25">
      <c r="A14" s="2" t="s">
        <v>16</v>
      </c>
      <c r="B14" s="45">
        <v>11789.853676999999</v>
      </c>
      <c r="C14" s="45">
        <v>10045.729986</v>
      </c>
      <c r="D14" s="9">
        <f t="shared" si="0"/>
        <v>-1744.1236909999989</v>
      </c>
      <c r="E14" s="16">
        <f t="shared" si="1"/>
        <v>-14.793429492704288</v>
      </c>
      <c r="F14" s="16">
        <f>(C14/C22)*100</f>
        <v>16.540073978351071</v>
      </c>
    </row>
    <row r="15" spans="1:7" x14ac:dyDescent="0.25">
      <c r="A15" s="2" t="s">
        <v>17</v>
      </c>
      <c r="B15" s="45">
        <v>21160.903050000001</v>
      </c>
      <c r="C15" s="45">
        <v>22911.949998</v>
      </c>
      <c r="D15" s="9">
        <f t="shared" si="0"/>
        <v>1751.0469479999992</v>
      </c>
      <c r="E15" s="16">
        <f t="shared" si="1"/>
        <v>8.2749159800153205</v>
      </c>
      <c r="F15" s="16">
        <f>(C15/C22)*100</f>
        <v>37.724022891650186</v>
      </c>
    </row>
    <row r="16" spans="1:7" x14ac:dyDescent="0.25">
      <c r="A16" s="2" t="s">
        <v>18</v>
      </c>
      <c r="B16" s="45">
        <v>3315.0832409999998</v>
      </c>
      <c r="C16" s="45">
        <v>3727.888324</v>
      </c>
      <c r="D16" s="9">
        <f t="shared" si="0"/>
        <v>412.8050830000002</v>
      </c>
      <c r="E16" s="16">
        <f t="shared" si="1"/>
        <v>12.452329338055382</v>
      </c>
      <c r="F16" s="16">
        <f>(C16/C22)*100</f>
        <v>6.1378863206478371</v>
      </c>
    </row>
    <row r="17" spans="1:6" x14ac:dyDescent="0.25">
      <c r="A17" s="2" t="s">
        <v>19</v>
      </c>
      <c r="B17" s="45">
        <v>2819.1274060000001</v>
      </c>
      <c r="C17" s="45">
        <v>2798.4103580000001</v>
      </c>
      <c r="D17" s="9">
        <f t="shared" si="0"/>
        <v>-20.717047999999977</v>
      </c>
      <c r="E17" s="16">
        <f t="shared" si="1"/>
        <v>-0.73487448477523609</v>
      </c>
      <c r="F17" s="16">
        <f>(C17/C22)*100</f>
        <v>4.6075212461024941</v>
      </c>
    </row>
    <row r="18" spans="1:6" x14ac:dyDescent="0.25">
      <c r="A18" s="2" t="s">
        <v>20</v>
      </c>
      <c r="B18" s="45">
        <v>1304.1689490000001</v>
      </c>
      <c r="C18" s="45">
        <v>1393.7341879999999</v>
      </c>
      <c r="D18" s="9">
        <f t="shared" si="0"/>
        <v>89.565238999999792</v>
      </c>
      <c r="E18" s="16">
        <f t="shared" si="1"/>
        <v>6.8676101412072326</v>
      </c>
      <c r="F18" s="16">
        <f>(C18/C22)*100</f>
        <v>2.2947527564252272</v>
      </c>
    </row>
    <row r="19" spans="1:6" x14ac:dyDescent="0.25">
      <c r="A19" s="2" t="s">
        <v>21</v>
      </c>
      <c r="B19" s="45">
        <v>1213.0584530000001</v>
      </c>
      <c r="C19" s="45">
        <v>1134.6928330000001</v>
      </c>
      <c r="D19" s="9">
        <f t="shared" si="0"/>
        <v>-78.365620000000035</v>
      </c>
      <c r="E19" s="16">
        <f t="shared" si="1"/>
        <v>-6.4601684944525939</v>
      </c>
      <c r="F19" s="16">
        <f>(C19/C22)*100</f>
        <v>1.8682468498237774</v>
      </c>
    </row>
    <row r="20" spans="1:6" x14ac:dyDescent="0.25">
      <c r="A20" s="2" t="s">
        <v>26</v>
      </c>
      <c r="B20" s="45">
        <v>5845.4822459999996</v>
      </c>
      <c r="C20" s="45">
        <v>5994.0211959999997</v>
      </c>
      <c r="D20" s="9">
        <f t="shared" si="0"/>
        <v>148.53895000000011</v>
      </c>
      <c r="E20" s="16">
        <f t="shared" si="1"/>
        <v>2.5410897467295142</v>
      </c>
      <c r="F20" s="16">
        <f>(C20/C22)*100</f>
        <v>9.8690243663537345</v>
      </c>
    </row>
    <row r="21" spans="1:6" x14ac:dyDescent="0.25">
      <c r="A21" s="2" t="s">
        <v>38</v>
      </c>
      <c r="B21" s="45">
        <v>11755.973322</v>
      </c>
      <c r="C21" s="45">
        <v>12729.274778000001</v>
      </c>
      <c r="D21" s="9">
        <f t="shared" si="0"/>
        <v>973.30145600000105</v>
      </c>
      <c r="E21" s="16">
        <f t="shared" si="1"/>
        <v>8.279207763925216</v>
      </c>
      <c r="F21" s="16">
        <f>(C21/C22)*100</f>
        <v>20.958471590645679</v>
      </c>
    </row>
    <row r="22" spans="1:6" ht="13" x14ac:dyDescent="0.3">
      <c r="A22" s="6" t="s">
        <v>22</v>
      </c>
      <c r="B22" s="46">
        <v>59203.650344000001</v>
      </c>
      <c r="C22" s="46">
        <v>60735.701660999999</v>
      </c>
      <c r="D22" s="10">
        <f t="shared" si="0"/>
        <v>1532.0513169999977</v>
      </c>
      <c r="E22" s="17">
        <f t="shared" si="1"/>
        <v>2.5877649572249113</v>
      </c>
      <c r="F22" s="18">
        <f>SUM(F14:F21)</f>
        <v>100</v>
      </c>
    </row>
    <row r="23" spans="1:6" ht="25.5" customHeight="1" x14ac:dyDescent="0.3">
      <c r="A23" s="6" t="s">
        <v>25</v>
      </c>
      <c r="B23" s="47"/>
      <c r="C23" s="47"/>
      <c r="D23" s="11"/>
      <c r="E23" s="13"/>
      <c r="F23" s="12"/>
    </row>
    <row r="24" spans="1:6" ht="13" x14ac:dyDescent="0.3">
      <c r="A24" s="1" t="s">
        <v>23</v>
      </c>
      <c r="B24" s="48">
        <f>(B12-B22)</f>
        <v>6285.1136279999992</v>
      </c>
      <c r="C24" s="48">
        <f>(C12-C22)</f>
        <v>4979.7446270000073</v>
      </c>
      <c r="D24" s="9">
        <f t="shared" si="0"/>
        <v>-1305.3690009999918</v>
      </c>
      <c r="E24" s="16">
        <f t="shared" ref="E24" si="2">(C24-B24)/B24*100</f>
        <v>-20.769218796373242</v>
      </c>
      <c r="F24" s="15" t="s">
        <v>31</v>
      </c>
    </row>
    <row r="25" spans="1:6" ht="13" x14ac:dyDescent="0.3">
      <c r="A25" s="1" t="s">
        <v>39</v>
      </c>
      <c r="B25" s="48">
        <f>(B24/B12)*100</f>
        <v>9.5972396588325086</v>
      </c>
      <c r="C25" s="48">
        <f>(C24/C12)*100</f>
        <v>7.5777384287647074</v>
      </c>
      <c r="D25" s="10">
        <f t="shared" si="0"/>
        <v>-2.0195012300678012</v>
      </c>
      <c r="E25" s="15" t="s">
        <v>31</v>
      </c>
      <c r="F25" s="15" t="s">
        <v>31</v>
      </c>
    </row>
    <row r="26" spans="1:6" x14ac:dyDescent="0.25">
      <c r="A26" s="31" t="s">
        <v>40</v>
      </c>
      <c r="B26" s="49">
        <v>-977.04055800000003</v>
      </c>
      <c r="C26" s="49">
        <v>141.54239000000001</v>
      </c>
      <c r="D26" s="9">
        <f>(C26-B26)</f>
        <v>1118.582948</v>
      </c>
      <c r="E26" s="16">
        <f>(C26-B26)/B26*100</f>
        <v>-114.48684896865868</v>
      </c>
      <c r="F26" s="14" t="s">
        <v>31</v>
      </c>
    </row>
    <row r="27" spans="1:6" ht="13" x14ac:dyDescent="0.3">
      <c r="A27" s="32" t="s">
        <v>24</v>
      </c>
      <c r="B27" s="48">
        <f>SUM(B24,B26)</f>
        <v>5308.0730699999995</v>
      </c>
      <c r="C27" s="48">
        <f>SUM(C24,C26)</f>
        <v>5121.2870170000069</v>
      </c>
      <c r="D27" s="9">
        <f t="shared" si="0"/>
        <v>-186.78605299999253</v>
      </c>
      <c r="E27" s="16">
        <f t="shared" ref="E27:E30" si="3">(C27-B27)/B27*100</f>
        <v>-3.5189050816889478</v>
      </c>
      <c r="F27" s="15" t="s">
        <v>31</v>
      </c>
    </row>
    <row r="28" spans="1:6" x14ac:dyDescent="0.25">
      <c r="A28" s="31" t="s">
        <v>33</v>
      </c>
      <c r="B28" s="49">
        <v>-1481.3954429999999</v>
      </c>
      <c r="C28" s="49">
        <v>-1105.417661</v>
      </c>
      <c r="D28" s="9">
        <f t="shared" si="0"/>
        <v>375.97778199999993</v>
      </c>
      <c r="E28" s="16">
        <f t="shared" si="3"/>
        <v>-25.379974251750141</v>
      </c>
      <c r="F28" s="14" t="s">
        <v>31</v>
      </c>
    </row>
    <row r="29" spans="1:6" x14ac:dyDescent="0.25">
      <c r="A29" s="31" t="s">
        <v>34</v>
      </c>
      <c r="B29" s="49">
        <v>0.44899900000064008</v>
      </c>
      <c r="C29" s="49">
        <v>0</v>
      </c>
      <c r="D29" s="9">
        <f t="shared" si="0"/>
        <v>-0.44899900000064008</v>
      </c>
      <c r="E29" s="16">
        <v>0</v>
      </c>
      <c r="F29" s="14" t="s">
        <v>31</v>
      </c>
    </row>
    <row r="30" spans="1:6" ht="13" x14ac:dyDescent="0.3">
      <c r="A30" s="33" t="s">
        <v>0</v>
      </c>
      <c r="B30" s="48">
        <f>SUM(B27:B29)</f>
        <v>3827.1266260000002</v>
      </c>
      <c r="C30" s="48">
        <f>SUM(C27:C29)</f>
        <v>4015.869356000007</v>
      </c>
      <c r="D30" s="9">
        <f t="shared" si="0"/>
        <v>188.74273000000676</v>
      </c>
      <c r="E30" s="16">
        <f t="shared" si="3"/>
        <v>4.9317085229885667</v>
      </c>
      <c r="F30" s="15" t="s">
        <v>31</v>
      </c>
    </row>
    <row r="31" spans="1:6" ht="13" x14ac:dyDescent="0.3">
      <c r="A31" s="34" t="s">
        <v>41</v>
      </c>
      <c r="B31" s="50">
        <f>(B30/B12)*100</f>
        <v>5.843943897973559</v>
      </c>
      <c r="C31" s="50">
        <f>(C30/C12)*100</f>
        <v>6.1109976159947745</v>
      </c>
      <c r="D31" s="10">
        <f t="shared" si="0"/>
        <v>0.26705371802121558</v>
      </c>
      <c r="E31" s="15" t="s">
        <v>31</v>
      </c>
      <c r="F31" s="15" t="s">
        <v>31</v>
      </c>
    </row>
    <row r="32" spans="1:6" ht="25.5" customHeight="1" x14ac:dyDescent="0.25">
      <c r="A32" s="64" t="s">
        <v>4</v>
      </c>
      <c r="B32" s="64"/>
      <c r="C32" s="64"/>
      <c r="D32" s="64"/>
      <c r="E32" s="64"/>
      <c r="F32" s="64"/>
    </row>
    <row r="33" spans="1:6" ht="63.75" customHeight="1" x14ac:dyDescent="0.25">
      <c r="A33" s="61" t="s">
        <v>28</v>
      </c>
      <c r="B33" s="61"/>
      <c r="C33" s="61"/>
      <c r="D33" s="61"/>
      <c r="E33" s="61"/>
      <c r="F33" s="61"/>
    </row>
    <row r="34" spans="1:6" ht="51" customHeight="1" x14ac:dyDescent="0.25">
      <c r="A34" s="61" t="s">
        <v>30</v>
      </c>
      <c r="B34" s="61"/>
      <c r="C34" s="61"/>
      <c r="D34" s="61"/>
      <c r="E34" s="61"/>
      <c r="F34" s="61"/>
    </row>
    <row r="35" spans="1:6" ht="89.25" customHeight="1" x14ac:dyDescent="0.25">
      <c r="A35" s="59" t="s">
        <v>48</v>
      </c>
      <c r="B35" s="59"/>
      <c r="C35" s="59"/>
      <c r="D35" s="59"/>
      <c r="E35" s="59"/>
      <c r="F35" s="59"/>
    </row>
    <row r="36" spans="1:6" ht="51" customHeight="1" x14ac:dyDescent="0.25">
      <c r="A36" s="59" t="s">
        <v>42</v>
      </c>
      <c r="B36" s="59"/>
      <c r="C36" s="59"/>
      <c r="D36" s="59"/>
      <c r="E36" s="59"/>
      <c r="F36" s="59"/>
    </row>
    <row r="37" spans="1:6" ht="25.5" customHeight="1" x14ac:dyDescent="0.25">
      <c r="A37" s="59" t="s">
        <v>43</v>
      </c>
      <c r="B37" s="59"/>
      <c r="C37" s="59"/>
      <c r="D37" s="59"/>
      <c r="E37" s="59"/>
      <c r="F37" s="59"/>
    </row>
    <row r="38" spans="1:6" ht="51" customHeight="1" x14ac:dyDescent="0.25">
      <c r="A38" s="59" t="s">
        <v>44</v>
      </c>
      <c r="B38" s="60"/>
      <c r="C38" s="60"/>
      <c r="D38" s="60"/>
      <c r="E38" s="60"/>
      <c r="F38" s="60"/>
    </row>
    <row r="39" spans="1:6" ht="38.25" customHeight="1" x14ac:dyDescent="0.25">
      <c r="A39" s="59" t="s">
        <v>45</v>
      </c>
      <c r="B39" s="59"/>
      <c r="C39" s="59"/>
      <c r="D39" s="59"/>
      <c r="E39" s="59"/>
      <c r="F39" s="59"/>
    </row>
    <row r="40" spans="1:6" x14ac:dyDescent="0.25">
      <c r="A40" s="22"/>
      <c r="B40" s="43"/>
      <c r="C40" s="43"/>
      <c r="D40" s="22"/>
      <c r="E40" s="22"/>
      <c r="F40" s="22"/>
    </row>
    <row r="41" spans="1:6" x14ac:dyDescent="0.25">
      <c r="A41" s="22"/>
      <c r="B41" s="43"/>
      <c r="C41" s="43"/>
      <c r="D41" s="22"/>
      <c r="E41" s="22"/>
      <c r="F41" s="22"/>
    </row>
    <row r="42" spans="1:6" x14ac:dyDescent="0.25">
      <c r="A42" s="22"/>
      <c r="B42" s="43"/>
      <c r="C42" s="43"/>
      <c r="D42" s="22"/>
      <c r="E42" s="22"/>
      <c r="F42" s="22"/>
    </row>
    <row r="43" spans="1:6" x14ac:dyDescent="0.25">
      <c r="A43" s="22"/>
      <c r="B43" s="43"/>
      <c r="C43" s="43"/>
      <c r="D43" s="22"/>
      <c r="E43" s="22"/>
      <c r="F43" s="22"/>
    </row>
    <row r="44" spans="1:6" x14ac:dyDescent="0.25">
      <c r="A44" s="22"/>
      <c r="B44" s="43"/>
      <c r="C44" s="43"/>
      <c r="D44" s="22"/>
      <c r="E44" s="22"/>
      <c r="F44" s="22"/>
    </row>
    <row r="45" spans="1:6" x14ac:dyDescent="0.25">
      <c r="A45" s="22"/>
      <c r="B45" s="43"/>
      <c r="C45" s="43"/>
      <c r="D45" s="22"/>
      <c r="E45" s="22"/>
      <c r="F45" s="22"/>
    </row>
    <row r="46" spans="1:6" x14ac:dyDescent="0.25">
      <c r="A46" s="22"/>
      <c r="B46" s="43"/>
      <c r="C46" s="43"/>
      <c r="D46" s="22"/>
      <c r="E46" s="22"/>
      <c r="F46" s="22"/>
    </row>
  </sheetData>
  <mergeCells count="11">
    <mergeCell ref="A34:F34"/>
    <mergeCell ref="A1:F1"/>
    <mergeCell ref="A3:F3"/>
    <mergeCell ref="A32:F32"/>
    <mergeCell ref="A33:F33"/>
    <mergeCell ref="A2:G2"/>
    <mergeCell ref="A35:F35"/>
    <mergeCell ref="A36:F36"/>
    <mergeCell ref="A37:F37"/>
    <mergeCell ref="A38:F38"/>
    <mergeCell ref="A39:F39"/>
  </mergeCells>
  <pageMargins left="0.7" right="0.7" top="0.75" bottom="0.75" header="0.3" footer="0.3"/>
  <pageSetup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6"/>
  <sheetViews>
    <sheetView zoomScale="95" zoomScaleNormal="95" workbookViewId="0">
      <selection activeCell="G14" sqref="G14"/>
    </sheetView>
  </sheetViews>
  <sheetFormatPr defaultColWidth="9.36328125" defaultRowHeight="12.5" x14ac:dyDescent="0.25"/>
  <cols>
    <col min="1" max="1" width="39.36328125" style="21" customWidth="1"/>
    <col min="2" max="2" width="9.36328125" style="44"/>
    <col min="3" max="3" width="10.6328125" style="44" customWidth="1"/>
    <col min="4" max="4" width="9.36328125" style="21"/>
    <col min="5" max="5" width="9.6328125" style="21" customWidth="1"/>
    <col min="6" max="6" width="11.90625" style="21" customWidth="1"/>
    <col min="7" max="16384" width="9.36328125" style="21"/>
  </cols>
  <sheetData>
    <row r="1" spans="1:7" ht="25.5" customHeight="1" x14ac:dyDescent="0.3">
      <c r="A1" s="62" t="s">
        <v>50</v>
      </c>
      <c r="B1" s="62"/>
      <c r="C1" s="62"/>
      <c r="D1" s="62"/>
      <c r="E1" s="62"/>
      <c r="F1" s="62"/>
    </row>
    <row r="2" spans="1:7" ht="13" x14ac:dyDescent="0.25">
      <c r="A2" s="53" t="s">
        <v>66</v>
      </c>
      <c r="B2" s="53"/>
      <c r="C2" s="53"/>
      <c r="D2" s="53"/>
      <c r="E2" s="53"/>
      <c r="F2" s="53"/>
      <c r="G2" s="53"/>
    </row>
    <row r="3" spans="1:7" x14ac:dyDescent="0.25">
      <c r="A3" s="63" t="s">
        <v>29</v>
      </c>
      <c r="B3" s="63"/>
      <c r="C3" s="63"/>
      <c r="D3" s="63"/>
      <c r="E3" s="63"/>
      <c r="F3" s="63"/>
    </row>
    <row r="4" spans="1:7" ht="63.75" customHeight="1" x14ac:dyDescent="0.3">
      <c r="A4" s="3"/>
      <c r="B4" s="41" t="s">
        <v>65</v>
      </c>
      <c r="C4" s="41" t="s">
        <v>63</v>
      </c>
      <c r="D4" s="7" t="s">
        <v>11</v>
      </c>
      <c r="E4" s="8" t="s">
        <v>59</v>
      </c>
      <c r="F4" s="8" t="s">
        <v>64</v>
      </c>
    </row>
    <row r="5" spans="1:7" ht="25.5" customHeight="1" x14ac:dyDescent="0.3">
      <c r="A5" s="4" t="s">
        <v>2</v>
      </c>
      <c r="B5" s="42"/>
      <c r="C5" s="42"/>
      <c r="D5" s="5"/>
      <c r="E5" s="5"/>
      <c r="F5" s="5"/>
    </row>
    <row r="6" spans="1:7" x14ac:dyDescent="0.25">
      <c r="A6" s="2" t="s">
        <v>32</v>
      </c>
      <c r="B6" s="45">
        <v>34970.436117999998</v>
      </c>
      <c r="C6" s="45">
        <v>34464.837771999999</v>
      </c>
      <c r="D6" s="9">
        <f t="shared" ref="D6:D22" si="0">(C6-B6)</f>
        <v>-505.59834599999886</v>
      </c>
      <c r="E6" s="16">
        <f t="shared" ref="E6:E22" si="1">(C6-B6)/B6*100</f>
        <v>-1.4457879343968405</v>
      </c>
      <c r="F6" s="16">
        <f>(C6/C12)*100</f>
        <v>71.60970220534135</v>
      </c>
    </row>
    <row r="7" spans="1:7" x14ac:dyDescent="0.25">
      <c r="A7" s="2" t="s">
        <v>12</v>
      </c>
      <c r="B7" s="45">
        <v>302.95060699999999</v>
      </c>
      <c r="C7" s="45">
        <v>308.344559</v>
      </c>
      <c r="D7" s="9">
        <f t="shared" si="0"/>
        <v>5.393952000000013</v>
      </c>
      <c r="E7" s="16">
        <f t="shared" si="1"/>
        <v>1.7804724187266652</v>
      </c>
      <c r="F7" s="16">
        <f>(C7/C12)*100</f>
        <v>0.64066635661247673</v>
      </c>
    </row>
    <row r="8" spans="1:7" x14ac:dyDescent="0.25">
      <c r="A8" s="2" t="s">
        <v>13</v>
      </c>
      <c r="B8" s="45">
        <v>1575.6218349999999</v>
      </c>
      <c r="C8" s="45">
        <v>1455.9114039999999</v>
      </c>
      <c r="D8" s="9">
        <f t="shared" si="0"/>
        <v>-119.71043099999997</v>
      </c>
      <c r="E8" s="16">
        <f t="shared" si="1"/>
        <v>-7.5976626079188589</v>
      </c>
      <c r="F8" s="16">
        <f>(C8/C12)*100</f>
        <v>3.0250362055236901</v>
      </c>
    </row>
    <row r="9" spans="1:7" x14ac:dyDescent="0.25">
      <c r="A9" s="2" t="s">
        <v>14</v>
      </c>
      <c r="B9" s="45">
        <v>230.47934900000001</v>
      </c>
      <c r="C9" s="45">
        <v>208.239024</v>
      </c>
      <c r="D9" s="9">
        <f t="shared" si="0"/>
        <v>-22.240325000000013</v>
      </c>
      <c r="E9" s="16">
        <f t="shared" si="1"/>
        <v>-9.6495955479291169</v>
      </c>
      <c r="F9" s="16">
        <f>(C9/C12)*100</f>
        <v>0.43267096148311823</v>
      </c>
    </row>
    <row r="10" spans="1:7" x14ac:dyDescent="0.25">
      <c r="A10" s="2" t="s">
        <v>26</v>
      </c>
      <c r="B10" s="45">
        <v>8354.2887719999999</v>
      </c>
      <c r="C10" s="45">
        <v>8680.4124690000008</v>
      </c>
      <c r="D10" s="9">
        <f t="shared" si="0"/>
        <v>326.1236970000009</v>
      </c>
      <c r="E10" s="16">
        <f t="shared" si="1"/>
        <v>3.9036679949707742</v>
      </c>
      <c r="F10" s="16">
        <f>(C10/C12)*100</f>
        <v>18.035824106783551</v>
      </c>
    </row>
    <row r="11" spans="1:7" x14ac:dyDescent="0.25">
      <c r="A11" s="2" t="s">
        <v>27</v>
      </c>
      <c r="B11" s="45">
        <v>2973.0493110000002</v>
      </c>
      <c r="C11" s="45">
        <v>3010.981342</v>
      </c>
      <c r="D11" s="9">
        <f t="shared" si="0"/>
        <v>37.932030999999824</v>
      </c>
      <c r="E11" s="16">
        <f t="shared" si="1"/>
        <v>1.2758628274228385</v>
      </c>
      <c r="F11" s="16">
        <f>(C11/C12)*100</f>
        <v>6.2561001642558107</v>
      </c>
    </row>
    <row r="12" spans="1:7" ht="13" x14ac:dyDescent="0.3">
      <c r="A12" s="6" t="s">
        <v>37</v>
      </c>
      <c r="B12" s="46">
        <v>48406.825991999998</v>
      </c>
      <c r="C12" s="46">
        <v>48128.726569999999</v>
      </c>
      <c r="D12" s="10">
        <f t="shared" si="0"/>
        <v>-278.09942199999932</v>
      </c>
      <c r="E12" s="17">
        <f t="shared" si="1"/>
        <v>-0.57450455860493665</v>
      </c>
      <c r="F12" s="18">
        <f>SUM(F6:F11)</f>
        <v>99.999999999999986</v>
      </c>
    </row>
    <row r="13" spans="1:7" ht="25.5" customHeight="1" x14ac:dyDescent="0.3">
      <c r="A13" s="6" t="s">
        <v>15</v>
      </c>
      <c r="B13" s="47"/>
      <c r="C13" s="47"/>
      <c r="D13" s="11"/>
      <c r="E13" s="13"/>
      <c r="F13" s="12"/>
    </row>
    <row r="14" spans="1:7" x14ac:dyDescent="0.25">
      <c r="A14" s="2" t="s">
        <v>16</v>
      </c>
      <c r="B14" s="45">
        <v>7988.5008379999999</v>
      </c>
      <c r="C14" s="45">
        <v>6785.3402729999998</v>
      </c>
      <c r="D14" s="9">
        <f t="shared" si="0"/>
        <v>-1203.1605650000001</v>
      </c>
      <c r="E14" s="16">
        <f t="shared" si="1"/>
        <v>-15.061155896445062</v>
      </c>
      <c r="F14" s="16">
        <f>(C14/C22)*100</f>
        <v>15.024032802342852</v>
      </c>
    </row>
    <row r="15" spans="1:7" x14ac:dyDescent="0.25">
      <c r="A15" s="2" t="s">
        <v>17</v>
      </c>
      <c r="B15" s="45">
        <v>15622.569845</v>
      </c>
      <c r="C15" s="45">
        <v>16910.872175</v>
      </c>
      <c r="D15" s="9">
        <f t="shared" si="0"/>
        <v>1288.3023300000004</v>
      </c>
      <c r="E15" s="16">
        <f t="shared" si="1"/>
        <v>8.2464174766504339</v>
      </c>
      <c r="F15" s="16">
        <f>(C15/C22)*100</f>
        <v>37.443884617608916</v>
      </c>
    </row>
    <row r="16" spans="1:7" x14ac:dyDescent="0.25">
      <c r="A16" s="2" t="s">
        <v>18</v>
      </c>
      <c r="B16" s="45">
        <v>2549.3161319999999</v>
      </c>
      <c r="C16" s="45">
        <v>2896.5941859999998</v>
      </c>
      <c r="D16" s="9">
        <f t="shared" si="0"/>
        <v>347.27805399999988</v>
      </c>
      <c r="E16" s="16">
        <f t="shared" si="1"/>
        <v>13.622400519136555</v>
      </c>
      <c r="F16" s="16">
        <f>(C16/C22)*100</f>
        <v>6.413609976010644</v>
      </c>
    </row>
    <row r="17" spans="1:6" x14ac:dyDescent="0.25">
      <c r="A17" s="2" t="s">
        <v>19</v>
      </c>
      <c r="B17" s="45">
        <v>2045.5195639999999</v>
      </c>
      <c r="C17" s="45">
        <v>2053.93334</v>
      </c>
      <c r="D17" s="9">
        <f t="shared" si="0"/>
        <v>8.4137760000000981</v>
      </c>
      <c r="E17" s="16">
        <f t="shared" si="1"/>
        <v>0.41132708520993144</v>
      </c>
      <c r="F17" s="16">
        <f>(C17/C22)*100</f>
        <v>4.5477987296784779</v>
      </c>
    </row>
    <row r="18" spans="1:6" x14ac:dyDescent="0.25">
      <c r="A18" s="2" t="s">
        <v>20</v>
      </c>
      <c r="B18" s="45">
        <v>967.64155700000003</v>
      </c>
      <c r="C18" s="45">
        <v>1034.48216</v>
      </c>
      <c r="D18" s="9">
        <f t="shared" si="0"/>
        <v>66.840602999999987</v>
      </c>
      <c r="E18" s="16">
        <f t="shared" si="1"/>
        <v>6.9075787946961844</v>
      </c>
      <c r="F18" s="16">
        <f>(C18/C22)*100</f>
        <v>2.2905400878896329</v>
      </c>
    </row>
    <row r="19" spans="1:6" x14ac:dyDescent="0.25">
      <c r="A19" s="2" t="s">
        <v>21</v>
      </c>
      <c r="B19" s="45">
        <v>917.07192999999995</v>
      </c>
      <c r="C19" s="45">
        <v>875.01767500000005</v>
      </c>
      <c r="D19" s="9">
        <f t="shared" si="0"/>
        <v>-42.054254999999898</v>
      </c>
      <c r="E19" s="16">
        <f t="shared" si="1"/>
        <v>-4.585709541889468</v>
      </c>
      <c r="F19" s="16">
        <f>(C19/C22)*100</f>
        <v>1.9374554146003662</v>
      </c>
    </row>
    <row r="20" spans="1:6" x14ac:dyDescent="0.25">
      <c r="A20" s="2" t="s">
        <v>26</v>
      </c>
      <c r="B20" s="45">
        <v>5586.708474</v>
      </c>
      <c r="C20" s="45">
        <v>5739.0055810000003</v>
      </c>
      <c r="D20" s="9">
        <f t="shared" si="0"/>
        <v>152.29710700000032</v>
      </c>
      <c r="E20" s="16">
        <f t="shared" si="1"/>
        <v>2.7260614672982544</v>
      </c>
      <c r="F20" s="16">
        <f>(C20/C22)*100</f>
        <v>12.707248956234135</v>
      </c>
    </row>
    <row r="21" spans="1:6" x14ac:dyDescent="0.25">
      <c r="A21" s="2" t="s">
        <v>38</v>
      </c>
      <c r="B21" s="45">
        <v>8281.2223439999998</v>
      </c>
      <c r="C21" s="45">
        <v>8867.9964789999995</v>
      </c>
      <c r="D21" s="9">
        <f t="shared" si="0"/>
        <v>586.77413499999966</v>
      </c>
      <c r="E21" s="16">
        <f t="shared" si="1"/>
        <v>7.0855981233873706</v>
      </c>
      <c r="F21" s="16">
        <f>(C21/C22)*100</f>
        <v>19.635429415634981</v>
      </c>
    </row>
    <row r="22" spans="1:6" ht="13" x14ac:dyDescent="0.3">
      <c r="A22" s="6" t="s">
        <v>22</v>
      </c>
      <c r="B22" s="46">
        <v>43958.550684000002</v>
      </c>
      <c r="C22" s="46">
        <v>45163.241868999998</v>
      </c>
      <c r="D22" s="10">
        <f t="shared" si="0"/>
        <v>1204.691184999996</v>
      </c>
      <c r="E22" s="17">
        <f t="shared" si="1"/>
        <v>2.7405161595522727</v>
      </c>
      <c r="F22" s="18">
        <f>SUM(F14:F21)</f>
        <v>100</v>
      </c>
    </row>
    <row r="23" spans="1:6" ht="25.5" customHeight="1" x14ac:dyDescent="0.3">
      <c r="A23" s="6" t="s">
        <v>25</v>
      </c>
      <c r="B23" s="47"/>
      <c r="C23" s="47"/>
      <c r="D23" s="11"/>
      <c r="E23" s="13"/>
      <c r="F23" s="12"/>
    </row>
    <row r="24" spans="1:6" ht="13" x14ac:dyDescent="0.3">
      <c r="A24" s="1" t="s">
        <v>23</v>
      </c>
      <c r="B24" s="48">
        <f>(B12-B22)</f>
        <v>4448.2753079999966</v>
      </c>
      <c r="C24" s="48">
        <f>(C12-C22)</f>
        <v>2965.4847010000012</v>
      </c>
      <c r="D24" s="9">
        <f t="shared" ref="D24:D31" si="2">(C24-B24)</f>
        <v>-1482.7906069999954</v>
      </c>
      <c r="E24" s="16">
        <f t="shared" ref="E24" si="3">(C24-B24)/B24*100</f>
        <v>-33.334056557454346</v>
      </c>
      <c r="F24" s="15" t="s">
        <v>31</v>
      </c>
    </row>
    <row r="25" spans="1:6" ht="13" x14ac:dyDescent="0.3">
      <c r="A25" s="1" t="s">
        <v>39</v>
      </c>
      <c r="B25" s="48">
        <f>(B24/B12)*100</f>
        <v>9.1893554614284056</v>
      </c>
      <c r="C25" s="48">
        <f>(C24/C12)*100</f>
        <v>6.1615690094914584</v>
      </c>
      <c r="D25" s="10">
        <f t="shared" si="2"/>
        <v>-3.0277864519369473</v>
      </c>
      <c r="E25" s="15" t="s">
        <v>31</v>
      </c>
      <c r="F25" s="15" t="s">
        <v>31</v>
      </c>
    </row>
    <row r="26" spans="1:6" x14ac:dyDescent="0.25">
      <c r="A26" s="19" t="s">
        <v>40</v>
      </c>
      <c r="B26" s="49">
        <v>-709.65074600000003</v>
      </c>
      <c r="C26" s="49">
        <v>49.241202000000001</v>
      </c>
      <c r="D26" s="9">
        <f>(C26-B26)</f>
        <v>758.89194800000007</v>
      </c>
      <c r="E26" s="16">
        <f>(C26-B26)/B26*100</f>
        <v>-106.93879380491767</v>
      </c>
      <c r="F26" s="14" t="s">
        <v>31</v>
      </c>
    </row>
    <row r="27" spans="1:6" ht="13" x14ac:dyDescent="0.3">
      <c r="A27" s="20" t="s">
        <v>24</v>
      </c>
      <c r="B27" s="48">
        <f>SUM(B24,B26)</f>
        <v>3738.6245619999963</v>
      </c>
      <c r="C27" s="48">
        <f>SUM(C24,C26)</f>
        <v>3014.7259030000014</v>
      </c>
      <c r="D27" s="9">
        <f t="shared" si="2"/>
        <v>-723.89865899999495</v>
      </c>
      <c r="E27" s="16">
        <f t="shared" ref="E27:E30" si="4">(C27-B27)/B27*100</f>
        <v>-19.36270002497233</v>
      </c>
      <c r="F27" s="15" t="s">
        <v>31</v>
      </c>
    </row>
    <row r="28" spans="1:6" x14ac:dyDescent="0.25">
      <c r="A28" s="19" t="s">
        <v>33</v>
      </c>
      <c r="B28" s="49">
        <v>-1128.6462449999999</v>
      </c>
      <c r="C28" s="49">
        <v>-777.90947500000004</v>
      </c>
      <c r="D28" s="9">
        <f t="shared" si="2"/>
        <v>350.73676999999986</v>
      </c>
      <c r="E28" s="16">
        <f t="shared" si="4"/>
        <v>-31.075881530975181</v>
      </c>
      <c r="F28" s="14" t="s">
        <v>31</v>
      </c>
    </row>
    <row r="29" spans="1:6" x14ac:dyDescent="0.25">
      <c r="A29" s="19" t="s">
        <v>34</v>
      </c>
      <c r="B29" s="49">
        <v>0.43170800000370946</v>
      </c>
      <c r="C29" s="49">
        <v>0</v>
      </c>
      <c r="D29" s="9">
        <f t="shared" si="2"/>
        <v>-0.43170800000370946</v>
      </c>
      <c r="E29" s="16">
        <v>0</v>
      </c>
      <c r="F29" s="14" t="s">
        <v>31</v>
      </c>
    </row>
    <row r="30" spans="1:6" ht="13" x14ac:dyDescent="0.3">
      <c r="A30" s="1" t="s">
        <v>0</v>
      </c>
      <c r="B30" s="48">
        <f>SUM(B27:B29)</f>
        <v>2610.4100250000001</v>
      </c>
      <c r="C30" s="48">
        <f>SUM(C27:C29)</f>
        <v>2236.8164280000015</v>
      </c>
      <c r="D30" s="9">
        <f t="shared" si="2"/>
        <v>-373.59359699999868</v>
      </c>
      <c r="E30" s="16">
        <f t="shared" si="4"/>
        <v>-14.311682587106164</v>
      </c>
      <c r="F30" s="15" t="s">
        <v>31</v>
      </c>
    </row>
    <row r="31" spans="1:6" ht="13" x14ac:dyDescent="0.3">
      <c r="A31" s="6" t="s">
        <v>41</v>
      </c>
      <c r="B31" s="50">
        <f>(B30/B12)*100</f>
        <v>5.3926486017311115</v>
      </c>
      <c r="C31" s="50">
        <f>(C30/C12)*100</f>
        <v>4.6475703543635261</v>
      </c>
      <c r="D31" s="10">
        <f t="shared" si="2"/>
        <v>-0.74507824736758543</v>
      </c>
      <c r="E31" s="15" t="s">
        <v>31</v>
      </c>
      <c r="F31" s="15" t="s">
        <v>31</v>
      </c>
    </row>
    <row r="32" spans="1:6" ht="25.5" customHeight="1" x14ac:dyDescent="0.25">
      <c r="A32" s="64" t="s">
        <v>4</v>
      </c>
      <c r="B32" s="64"/>
      <c r="C32" s="64"/>
      <c r="D32" s="64"/>
      <c r="E32" s="64"/>
      <c r="F32" s="64"/>
    </row>
    <row r="33" spans="1:6" ht="63.75" customHeight="1" x14ac:dyDescent="0.25">
      <c r="A33" s="61" t="s">
        <v>28</v>
      </c>
      <c r="B33" s="61"/>
      <c r="C33" s="61"/>
      <c r="D33" s="61"/>
      <c r="E33" s="61"/>
      <c r="F33" s="61"/>
    </row>
    <row r="34" spans="1:6" ht="51" customHeight="1" x14ac:dyDescent="0.25">
      <c r="A34" s="61" t="s">
        <v>30</v>
      </c>
      <c r="B34" s="61"/>
      <c r="C34" s="61"/>
      <c r="D34" s="61"/>
      <c r="E34" s="61"/>
      <c r="F34" s="61"/>
    </row>
    <row r="35" spans="1:6" ht="89.25" customHeight="1" x14ac:dyDescent="0.25">
      <c r="A35" s="59" t="s">
        <v>48</v>
      </c>
      <c r="B35" s="59"/>
      <c r="C35" s="59"/>
      <c r="D35" s="59"/>
      <c r="E35" s="59"/>
      <c r="F35" s="59"/>
    </row>
    <row r="36" spans="1:6" ht="51" customHeight="1" x14ac:dyDescent="0.25">
      <c r="A36" s="59" t="s">
        <v>42</v>
      </c>
      <c r="B36" s="59"/>
      <c r="C36" s="59"/>
      <c r="D36" s="59"/>
      <c r="E36" s="59"/>
      <c r="F36" s="59"/>
    </row>
    <row r="37" spans="1:6" ht="25.5" customHeight="1" x14ac:dyDescent="0.25">
      <c r="A37" s="59" t="s">
        <v>43</v>
      </c>
      <c r="B37" s="59"/>
      <c r="C37" s="59"/>
      <c r="D37" s="59"/>
      <c r="E37" s="59"/>
      <c r="F37" s="59"/>
    </row>
    <row r="38" spans="1:6" ht="51" customHeight="1" x14ac:dyDescent="0.25">
      <c r="A38" s="59" t="s">
        <v>44</v>
      </c>
      <c r="B38" s="60"/>
      <c r="C38" s="60"/>
      <c r="D38" s="60"/>
      <c r="E38" s="60"/>
      <c r="F38" s="60"/>
    </row>
    <row r="39" spans="1:6" ht="38.25" customHeight="1" x14ac:dyDescent="0.25">
      <c r="A39" s="59" t="s">
        <v>45</v>
      </c>
      <c r="B39" s="59"/>
      <c r="C39" s="59"/>
      <c r="D39" s="59"/>
      <c r="E39" s="59"/>
      <c r="F39" s="59"/>
    </row>
    <row r="40" spans="1:6" x14ac:dyDescent="0.25">
      <c r="A40" s="22"/>
      <c r="B40" s="43"/>
      <c r="C40" s="43"/>
      <c r="D40" s="22"/>
      <c r="E40" s="22"/>
      <c r="F40" s="22"/>
    </row>
    <row r="41" spans="1:6" x14ac:dyDescent="0.25">
      <c r="A41" s="22"/>
      <c r="B41" s="43"/>
      <c r="C41" s="43"/>
      <c r="D41" s="22"/>
      <c r="E41" s="22"/>
      <c r="F41" s="22"/>
    </row>
    <row r="42" spans="1:6" x14ac:dyDescent="0.25">
      <c r="A42" s="22"/>
      <c r="B42" s="43"/>
      <c r="C42" s="43"/>
      <c r="D42" s="22"/>
      <c r="E42" s="22"/>
      <c r="F42" s="22"/>
    </row>
    <row r="43" spans="1:6" x14ac:dyDescent="0.25">
      <c r="A43" s="22"/>
      <c r="B43" s="43"/>
      <c r="C43" s="43"/>
      <c r="D43" s="22"/>
      <c r="E43" s="22"/>
      <c r="F43" s="22"/>
    </row>
    <row r="44" spans="1:6" x14ac:dyDescent="0.25">
      <c r="A44" s="22"/>
      <c r="B44" s="43"/>
      <c r="C44" s="43"/>
      <c r="D44" s="22"/>
      <c r="E44" s="22"/>
      <c r="F44" s="22"/>
    </row>
    <row r="45" spans="1:6" x14ac:dyDescent="0.25">
      <c r="A45" s="22"/>
      <c r="B45" s="43"/>
      <c r="C45" s="43"/>
      <c r="D45" s="22"/>
      <c r="E45" s="22"/>
      <c r="F45" s="22"/>
    </row>
    <row r="46" spans="1:6" x14ac:dyDescent="0.25">
      <c r="A46" s="22"/>
      <c r="B46" s="43"/>
      <c r="C46" s="43"/>
      <c r="D46" s="22"/>
      <c r="E46" s="22"/>
      <c r="F46" s="22"/>
    </row>
  </sheetData>
  <mergeCells count="11">
    <mergeCell ref="A34:F34"/>
    <mergeCell ref="A1:F1"/>
    <mergeCell ref="A3:F3"/>
    <mergeCell ref="A32:F32"/>
    <mergeCell ref="A33:F33"/>
    <mergeCell ref="A2:G2"/>
    <mergeCell ref="A35:F35"/>
    <mergeCell ref="A36:F36"/>
    <mergeCell ref="A37:F37"/>
    <mergeCell ref="A38:F38"/>
    <mergeCell ref="A39:F39"/>
  </mergeCells>
  <pageMargins left="0.45" right="0.45" top="0.5" bottom="0.5" header="0.3" footer="0.3"/>
  <pageSetup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6"/>
  <sheetViews>
    <sheetView zoomScaleNormal="100" workbookViewId="0">
      <selection activeCell="H19" sqref="H19"/>
    </sheetView>
  </sheetViews>
  <sheetFormatPr defaultColWidth="9.36328125" defaultRowHeight="12.5" x14ac:dyDescent="0.25"/>
  <cols>
    <col min="1" max="1" width="40.6328125" style="21" customWidth="1"/>
    <col min="2" max="2" width="9.36328125" style="44"/>
    <col min="3" max="3" width="10.6328125" style="44" customWidth="1"/>
    <col min="4" max="4" width="9.36328125" style="21"/>
    <col min="5" max="5" width="9.6328125" style="21" customWidth="1"/>
    <col min="6" max="6" width="11.36328125" style="21" customWidth="1"/>
    <col min="7" max="7" width="9.36328125" style="21" customWidth="1"/>
    <col min="8" max="16384" width="9.36328125" style="21"/>
  </cols>
  <sheetData>
    <row r="1" spans="1:7" ht="25.5" customHeight="1" x14ac:dyDescent="0.3">
      <c r="A1" s="62" t="s">
        <v>49</v>
      </c>
      <c r="B1" s="62"/>
      <c r="C1" s="62"/>
      <c r="D1" s="62"/>
      <c r="E1" s="62"/>
      <c r="F1" s="62"/>
    </row>
    <row r="2" spans="1:7" ht="13" x14ac:dyDescent="0.3">
      <c r="A2" s="65" t="s">
        <v>67</v>
      </c>
      <c r="B2" s="65"/>
      <c r="C2" s="65"/>
      <c r="D2" s="65"/>
      <c r="E2" s="65"/>
      <c r="F2" s="65"/>
    </row>
    <row r="3" spans="1:7" x14ac:dyDescent="0.25">
      <c r="A3" s="63" t="s">
        <v>29</v>
      </c>
      <c r="B3" s="63"/>
      <c r="C3" s="63"/>
      <c r="D3" s="63"/>
      <c r="E3" s="63"/>
      <c r="F3" s="63"/>
    </row>
    <row r="4" spans="1:7" ht="65" x14ac:dyDescent="0.3">
      <c r="A4" s="3"/>
      <c r="B4" s="41" t="s">
        <v>65</v>
      </c>
      <c r="C4" s="41" t="s">
        <v>63</v>
      </c>
      <c r="D4" s="7" t="s">
        <v>11</v>
      </c>
      <c r="E4" s="8" t="s">
        <v>59</v>
      </c>
      <c r="F4" s="8" t="s">
        <v>64</v>
      </c>
      <c r="G4" s="35"/>
    </row>
    <row r="5" spans="1:7" ht="25.5" customHeight="1" x14ac:dyDescent="0.3">
      <c r="A5" s="4" t="s">
        <v>2</v>
      </c>
      <c r="B5" s="42"/>
      <c r="C5" s="42"/>
      <c r="D5" s="5"/>
      <c r="E5" s="5"/>
      <c r="F5" s="5"/>
      <c r="G5" s="35"/>
    </row>
    <row r="6" spans="1:7" x14ac:dyDescent="0.25">
      <c r="A6" s="2" t="s">
        <v>32</v>
      </c>
      <c r="B6" s="45">
        <v>14478.503234</v>
      </c>
      <c r="C6" s="45">
        <v>14900.72574</v>
      </c>
      <c r="D6" s="9">
        <f t="shared" ref="D6:D12" si="0">(C6-B6)</f>
        <v>422.22250600000007</v>
      </c>
      <c r="E6" s="16">
        <f t="shared" ref="E6:E22" si="1">(C6-B6)/B6*100</f>
        <v>2.9162027260420893</v>
      </c>
      <c r="F6" s="16">
        <f>(C6/C12)*100</f>
        <v>84.727146272474641</v>
      </c>
      <c r="G6" s="35"/>
    </row>
    <row r="7" spans="1:7" x14ac:dyDescent="0.25">
      <c r="A7" s="2" t="s">
        <v>12</v>
      </c>
      <c r="B7" s="45">
        <v>638.91781500000002</v>
      </c>
      <c r="C7" s="45">
        <v>690.88943600000005</v>
      </c>
      <c r="D7" s="9">
        <f t="shared" si="0"/>
        <v>51.971621000000027</v>
      </c>
      <c r="E7" s="16">
        <f t="shared" si="1"/>
        <v>8.1343202176949827</v>
      </c>
      <c r="F7" s="16">
        <f>(C7/C12)*100</f>
        <v>3.9284724330534191</v>
      </c>
      <c r="G7" s="36"/>
    </row>
    <row r="8" spans="1:7" x14ac:dyDescent="0.25">
      <c r="A8" s="2" t="s">
        <v>13</v>
      </c>
      <c r="B8" s="45">
        <v>373.546718</v>
      </c>
      <c r="C8" s="45">
        <v>350.71785999999997</v>
      </c>
      <c r="D8" s="9">
        <f t="shared" si="0"/>
        <v>-22.828858000000025</v>
      </c>
      <c r="E8" s="16">
        <f t="shared" si="1"/>
        <v>-6.1113796213302631</v>
      </c>
      <c r="F8" s="16">
        <f>(C8/C12)*100</f>
        <v>1.9942198751313491</v>
      </c>
      <c r="G8" s="36"/>
    </row>
    <row r="9" spans="1:7" x14ac:dyDescent="0.25">
      <c r="A9" s="2" t="s">
        <v>14</v>
      </c>
      <c r="B9" s="45">
        <v>45.005662999999998</v>
      </c>
      <c r="C9" s="45">
        <v>51.365980999999998</v>
      </c>
      <c r="D9" s="9">
        <f t="shared" si="0"/>
        <v>6.3603179999999995</v>
      </c>
      <c r="E9" s="16">
        <f t="shared" si="1"/>
        <v>14.132261533398585</v>
      </c>
      <c r="F9" s="16">
        <f>(C9/C12)*100</f>
        <v>0.29207255146863426</v>
      </c>
      <c r="G9" s="36"/>
    </row>
    <row r="10" spans="1:7" x14ac:dyDescent="0.25">
      <c r="A10" s="2" t="s">
        <v>26</v>
      </c>
      <c r="B10" s="45">
        <v>540.55254100000002</v>
      </c>
      <c r="C10" s="45">
        <v>536.10811699999999</v>
      </c>
      <c r="D10" s="9">
        <f t="shared" si="0"/>
        <v>-4.4444240000000264</v>
      </c>
      <c r="E10" s="16">
        <f t="shared" si="1"/>
        <v>-0.82220018645699533</v>
      </c>
      <c r="F10" s="16">
        <f>(C10/C12)*100</f>
        <v>3.0483690284282723</v>
      </c>
      <c r="G10" s="36"/>
    </row>
    <row r="11" spans="1:7" x14ac:dyDescent="0.25">
      <c r="A11" s="2" t="s">
        <v>27</v>
      </c>
      <c r="B11" s="45">
        <v>1005.412009</v>
      </c>
      <c r="C11" s="45">
        <v>1056.9125839999999</v>
      </c>
      <c r="D11" s="9">
        <f t="shared" si="0"/>
        <v>51.500574999999913</v>
      </c>
      <c r="E11" s="16">
        <f t="shared" si="1"/>
        <v>5.1223353748502829</v>
      </c>
      <c r="F11" s="16">
        <f>(C11/C12)*100</f>
        <v>6.0097198394436813</v>
      </c>
      <c r="G11" s="36"/>
    </row>
    <row r="12" spans="1:7" ht="13" x14ac:dyDescent="0.3">
      <c r="A12" s="6" t="s">
        <v>37</v>
      </c>
      <c r="B12" s="46">
        <v>17081.937979999999</v>
      </c>
      <c r="C12" s="46">
        <v>17586.719718</v>
      </c>
      <c r="D12" s="10">
        <f t="shared" si="0"/>
        <v>504.7817380000015</v>
      </c>
      <c r="E12" s="17">
        <f t="shared" si="1"/>
        <v>2.9550612968564445</v>
      </c>
      <c r="F12" s="18">
        <f>SUM(F6:F11)</f>
        <v>99.999999999999986</v>
      </c>
      <c r="G12" s="36"/>
    </row>
    <row r="13" spans="1:7" ht="25.5" customHeight="1" x14ac:dyDescent="0.3">
      <c r="A13" s="6" t="s">
        <v>15</v>
      </c>
      <c r="B13" s="47"/>
      <c r="C13" s="47"/>
      <c r="D13" s="11"/>
      <c r="E13" s="13"/>
      <c r="F13" s="12"/>
      <c r="G13" s="36"/>
    </row>
    <row r="14" spans="1:7" x14ac:dyDescent="0.25">
      <c r="A14" s="2" t="s">
        <v>16</v>
      </c>
      <c r="B14" s="45">
        <v>3801.3528390000001</v>
      </c>
      <c r="C14" s="45">
        <v>3260.389713</v>
      </c>
      <c r="D14" s="9">
        <f t="shared" ref="D14:D31" si="2">(C14-B14)</f>
        <v>-540.9631260000001</v>
      </c>
      <c r="E14" s="16">
        <f t="shared" si="1"/>
        <v>-14.23080542405814</v>
      </c>
      <c r="F14" s="16">
        <f>(C14/C22)*100</f>
        <v>20.936896010962585</v>
      </c>
      <c r="G14" s="36"/>
    </row>
    <row r="15" spans="1:7" x14ac:dyDescent="0.25">
      <c r="A15" s="2" t="s">
        <v>17</v>
      </c>
      <c r="B15" s="45">
        <v>5538.3332049999999</v>
      </c>
      <c r="C15" s="45">
        <v>6001.0778229999996</v>
      </c>
      <c r="D15" s="9">
        <f t="shared" si="2"/>
        <v>462.74461799999972</v>
      </c>
      <c r="E15" s="16">
        <f t="shared" si="1"/>
        <v>8.3553047617690197</v>
      </c>
      <c r="F15" s="16">
        <f>(C15/C22)*100</f>
        <v>38.53647980573318</v>
      </c>
      <c r="G15" s="36"/>
    </row>
    <row r="16" spans="1:7" x14ac:dyDescent="0.25">
      <c r="A16" s="2" t="s">
        <v>18</v>
      </c>
      <c r="B16" s="45">
        <v>765.767109</v>
      </c>
      <c r="C16" s="45">
        <v>831.29413799999998</v>
      </c>
      <c r="D16" s="9">
        <f t="shared" si="2"/>
        <v>65.52702899999997</v>
      </c>
      <c r="E16" s="16">
        <f t="shared" si="1"/>
        <v>8.5570440712151257</v>
      </c>
      <c r="F16" s="16">
        <f>(C16/C22)*100</f>
        <v>5.3382326819495693</v>
      </c>
      <c r="G16" s="36"/>
    </row>
    <row r="17" spans="1:7" x14ac:dyDescent="0.25">
      <c r="A17" s="2" t="s">
        <v>19</v>
      </c>
      <c r="B17" s="45">
        <v>773.60784200000001</v>
      </c>
      <c r="C17" s="45">
        <v>744.47701800000004</v>
      </c>
      <c r="D17" s="9">
        <f t="shared" si="2"/>
        <v>-29.130823999999961</v>
      </c>
      <c r="E17" s="16">
        <f t="shared" si="1"/>
        <v>-3.7655802356770787</v>
      </c>
      <c r="F17" s="16">
        <f>(C17/C22)*100</f>
        <v>4.7807284651488287</v>
      </c>
      <c r="G17" s="36"/>
    </row>
    <row r="18" spans="1:7" x14ac:dyDescent="0.25">
      <c r="A18" s="2" t="s">
        <v>20</v>
      </c>
      <c r="B18" s="45">
        <v>336.52739200000002</v>
      </c>
      <c r="C18" s="45">
        <v>359.252028</v>
      </c>
      <c r="D18" s="9">
        <f t="shared" si="2"/>
        <v>22.724635999999975</v>
      </c>
      <c r="E18" s="16">
        <f t="shared" si="1"/>
        <v>6.7526853802141531</v>
      </c>
      <c r="F18" s="16">
        <f>(C18/C22)*100</f>
        <v>2.3069703360836904</v>
      </c>
      <c r="G18" s="36"/>
    </row>
    <row r="19" spans="1:7" x14ac:dyDescent="0.25">
      <c r="A19" s="2" t="s">
        <v>21</v>
      </c>
      <c r="B19" s="45">
        <v>295.98652299999998</v>
      </c>
      <c r="C19" s="45">
        <v>259.67515800000001</v>
      </c>
      <c r="D19" s="9">
        <f t="shared" si="2"/>
        <v>-36.311364999999967</v>
      </c>
      <c r="E19" s="16">
        <f t="shared" si="1"/>
        <v>-12.267911603529317</v>
      </c>
      <c r="F19" s="16">
        <f>(C19/C22)*100</f>
        <v>1.6675281970122813</v>
      </c>
      <c r="G19" s="36"/>
    </row>
    <row r="20" spans="1:7" x14ac:dyDescent="0.25">
      <c r="A20" s="2" t="s">
        <v>26</v>
      </c>
      <c r="B20" s="45">
        <v>258.77377200000001</v>
      </c>
      <c r="C20" s="45">
        <v>255.015615</v>
      </c>
      <c r="D20" s="9">
        <f t="shared" si="2"/>
        <v>-3.7581570000000113</v>
      </c>
      <c r="E20" s="16">
        <f t="shared" si="1"/>
        <v>-1.4522944002222957</v>
      </c>
      <c r="F20" s="16">
        <f>(C20/C22)*100</f>
        <v>1.6376065079391537</v>
      </c>
      <c r="G20" s="36"/>
    </row>
    <row r="21" spans="1:7" x14ac:dyDescent="0.25">
      <c r="A21" s="2" t="s">
        <v>38</v>
      </c>
      <c r="B21" s="45">
        <v>3474.750978</v>
      </c>
      <c r="C21" s="45">
        <v>3861.2782990000001</v>
      </c>
      <c r="D21" s="9">
        <f t="shared" si="2"/>
        <v>386.52732100000003</v>
      </c>
      <c r="E21" s="16">
        <f t="shared" si="1"/>
        <v>11.123885522941206</v>
      </c>
      <c r="F21" s="16">
        <f>(C21/C22)*100</f>
        <v>24.795557995170711</v>
      </c>
      <c r="G21" s="36"/>
    </row>
    <row r="22" spans="1:7" ht="13" x14ac:dyDescent="0.3">
      <c r="A22" s="6" t="s">
        <v>22</v>
      </c>
      <c r="B22" s="46">
        <v>15245.09966</v>
      </c>
      <c r="C22" s="46">
        <v>15572.459792</v>
      </c>
      <c r="D22" s="10">
        <f t="shared" si="2"/>
        <v>327.36013199999979</v>
      </c>
      <c r="E22" s="17">
        <f t="shared" si="1"/>
        <v>2.147313820839921</v>
      </c>
      <c r="F22" s="18">
        <f>SUM(F14:F21)</f>
        <v>100</v>
      </c>
      <c r="G22" s="36"/>
    </row>
    <row r="23" spans="1:7" ht="25.5" customHeight="1" x14ac:dyDescent="0.3">
      <c r="A23" s="6" t="s">
        <v>25</v>
      </c>
      <c r="B23" s="47"/>
      <c r="C23" s="47"/>
      <c r="D23" s="11"/>
      <c r="E23" s="13"/>
      <c r="F23" s="12"/>
      <c r="G23" s="36"/>
    </row>
    <row r="24" spans="1:7" ht="13" x14ac:dyDescent="0.3">
      <c r="A24" s="1" t="s">
        <v>23</v>
      </c>
      <c r="B24" s="48">
        <f>(B12-B22)</f>
        <v>1836.8383199999989</v>
      </c>
      <c r="C24" s="48">
        <f>(C12-C22)</f>
        <v>2014.2599260000006</v>
      </c>
      <c r="D24" s="9">
        <f t="shared" si="2"/>
        <v>177.4216060000017</v>
      </c>
      <c r="E24" s="16">
        <f t="shared" ref="E24" si="3">(C24-B24)/B24*100</f>
        <v>9.6590758189322745</v>
      </c>
      <c r="F24" s="15" t="s">
        <v>31</v>
      </c>
      <c r="G24" s="36"/>
    </row>
    <row r="25" spans="1:7" ht="13" x14ac:dyDescent="0.3">
      <c r="A25" s="1" t="s">
        <v>39</v>
      </c>
      <c r="B25" s="48">
        <f>(B24/B12)*100</f>
        <v>10.753102617224226</v>
      </c>
      <c r="C25" s="48">
        <f>(C24/C12)*100</f>
        <v>11.453300890093827</v>
      </c>
      <c r="D25" s="10">
        <f t="shared" si="2"/>
        <v>0.70019827286960101</v>
      </c>
      <c r="E25" s="15" t="s">
        <v>31</v>
      </c>
      <c r="F25" s="15" t="s">
        <v>31</v>
      </c>
      <c r="G25" s="36"/>
    </row>
    <row r="26" spans="1:7" x14ac:dyDescent="0.25">
      <c r="A26" s="19" t="s">
        <v>40</v>
      </c>
      <c r="B26" s="49">
        <v>-267.38981200000001</v>
      </c>
      <c r="C26" s="49">
        <v>92.301187999999996</v>
      </c>
      <c r="D26" s="9">
        <f>(C26-B26)</f>
        <v>359.69100000000003</v>
      </c>
      <c r="E26" s="16">
        <f>(C26-B26)/B26*100</f>
        <v>-134.51933613686074</v>
      </c>
      <c r="F26" s="14" t="s">
        <v>31</v>
      </c>
      <c r="G26" s="36"/>
    </row>
    <row r="27" spans="1:7" ht="13" x14ac:dyDescent="0.3">
      <c r="A27" s="20" t="s">
        <v>24</v>
      </c>
      <c r="B27" s="48">
        <f>SUM(B24,B26)</f>
        <v>1569.448507999999</v>
      </c>
      <c r="C27" s="48">
        <f>SUM(C24,C26)</f>
        <v>2106.5611140000005</v>
      </c>
      <c r="D27" s="9">
        <f t="shared" si="2"/>
        <v>537.11260600000151</v>
      </c>
      <c r="E27" s="16">
        <f t="shared" ref="E27:E30" si="4">(C27-B27)/B27*100</f>
        <v>34.223015489973747</v>
      </c>
      <c r="F27" s="15" t="s">
        <v>31</v>
      </c>
      <c r="G27" s="36"/>
    </row>
    <row r="28" spans="1:7" x14ac:dyDescent="0.25">
      <c r="A28" s="19" t="s">
        <v>33</v>
      </c>
      <c r="B28" s="49">
        <v>-352.74919799999998</v>
      </c>
      <c r="C28" s="49">
        <v>-327.50818600000002</v>
      </c>
      <c r="D28" s="9">
        <f t="shared" si="2"/>
        <v>25.241011999999955</v>
      </c>
      <c r="E28" s="16">
        <f t="shared" si="4"/>
        <v>-7.155512228832893</v>
      </c>
      <c r="F28" s="14" t="s">
        <v>31</v>
      </c>
      <c r="G28" s="36"/>
    </row>
    <row r="29" spans="1:7" x14ac:dyDescent="0.25">
      <c r="A29" s="19" t="s">
        <v>34</v>
      </c>
      <c r="B29" s="49">
        <v>0</v>
      </c>
      <c r="C29" s="49">
        <v>0</v>
      </c>
      <c r="D29" s="9">
        <f t="shared" si="2"/>
        <v>0</v>
      </c>
      <c r="E29" s="16">
        <v>0</v>
      </c>
      <c r="F29" s="14" t="s">
        <v>31</v>
      </c>
      <c r="G29" s="36"/>
    </row>
    <row r="30" spans="1:7" ht="13" x14ac:dyDescent="0.3">
      <c r="A30" s="1" t="s">
        <v>0</v>
      </c>
      <c r="B30" s="48">
        <f>SUM(B27:B29)</f>
        <v>1216.6993099999991</v>
      </c>
      <c r="C30" s="48">
        <f>SUM(C27:C29)</f>
        <v>1779.0529280000005</v>
      </c>
      <c r="D30" s="9">
        <f t="shared" si="2"/>
        <v>562.35361800000146</v>
      </c>
      <c r="E30" s="16">
        <f t="shared" si="4"/>
        <v>46.219605236728697</v>
      </c>
      <c r="F30" s="15" t="s">
        <v>31</v>
      </c>
      <c r="G30" s="36"/>
    </row>
    <row r="31" spans="1:7" ht="13" x14ac:dyDescent="0.3">
      <c r="A31" s="6" t="s">
        <v>41</v>
      </c>
      <c r="B31" s="50">
        <f>(B30/B12)*100</f>
        <v>7.1227240809827546</v>
      </c>
      <c r="C31" s="50">
        <f>(C30/C12)*100</f>
        <v>10.115888332371275</v>
      </c>
      <c r="D31" s="10">
        <f t="shared" si="2"/>
        <v>2.9931642513885208</v>
      </c>
      <c r="E31" s="15" t="s">
        <v>31</v>
      </c>
      <c r="F31" s="15" t="s">
        <v>31</v>
      </c>
      <c r="G31" s="36"/>
    </row>
    <row r="32" spans="1:7" ht="25.5" customHeight="1" x14ac:dyDescent="0.25">
      <c r="A32" s="64" t="s">
        <v>4</v>
      </c>
      <c r="B32" s="64"/>
      <c r="C32" s="64"/>
      <c r="D32" s="64"/>
      <c r="E32" s="64"/>
      <c r="F32" s="64"/>
    </row>
    <row r="33" spans="1:6" ht="63.75" customHeight="1" x14ac:dyDescent="0.25">
      <c r="A33" s="61" t="s">
        <v>28</v>
      </c>
      <c r="B33" s="61"/>
      <c r="C33" s="61"/>
      <c r="D33" s="61"/>
      <c r="E33" s="61"/>
      <c r="F33" s="61"/>
    </row>
    <row r="34" spans="1:6" ht="51" customHeight="1" x14ac:dyDescent="0.25">
      <c r="A34" s="61" t="s">
        <v>30</v>
      </c>
      <c r="B34" s="61"/>
      <c r="C34" s="61"/>
      <c r="D34" s="61"/>
      <c r="E34" s="61"/>
      <c r="F34" s="61"/>
    </row>
    <row r="35" spans="1:6" ht="89.25" customHeight="1" x14ac:dyDescent="0.25">
      <c r="A35" s="59" t="s">
        <v>48</v>
      </c>
      <c r="B35" s="59"/>
      <c r="C35" s="59"/>
      <c r="D35" s="59"/>
      <c r="E35" s="59"/>
      <c r="F35" s="59"/>
    </row>
    <row r="36" spans="1:6" ht="51" customHeight="1" x14ac:dyDescent="0.25">
      <c r="A36" s="59" t="s">
        <v>42</v>
      </c>
      <c r="B36" s="59"/>
      <c r="C36" s="59"/>
      <c r="D36" s="59"/>
      <c r="E36" s="59"/>
      <c r="F36" s="59"/>
    </row>
    <row r="37" spans="1:6" ht="25.5" customHeight="1" x14ac:dyDescent="0.25">
      <c r="A37" s="59" t="s">
        <v>43</v>
      </c>
      <c r="B37" s="59"/>
      <c r="C37" s="59"/>
      <c r="D37" s="59"/>
      <c r="E37" s="59"/>
      <c r="F37" s="59"/>
    </row>
    <row r="38" spans="1:6" ht="51" customHeight="1" x14ac:dyDescent="0.25">
      <c r="A38" s="59" t="s">
        <v>44</v>
      </c>
      <c r="B38" s="60"/>
      <c r="C38" s="60"/>
      <c r="D38" s="60"/>
      <c r="E38" s="60"/>
      <c r="F38" s="60"/>
    </row>
    <row r="39" spans="1:6" ht="38.25" customHeight="1" x14ac:dyDescent="0.25">
      <c r="A39" s="59" t="s">
        <v>45</v>
      </c>
      <c r="B39" s="59"/>
      <c r="C39" s="59"/>
      <c r="D39" s="59"/>
      <c r="E39" s="59"/>
      <c r="F39" s="59"/>
    </row>
    <row r="40" spans="1:6" x14ac:dyDescent="0.25">
      <c r="A40" s="22"/>
      <c r="B40" s="43"/>
      <c r="C40" s="43"/>
      <c r="D40" s="22"/>
      <c r="E40" s="22"/>
      <c r="F40" s="22"/>
    </row>
    <row r="41" spans="1:6" x14ac:dyDescent="0.25">
      <c r="A41" s="22"/>
      <c r="B41" s="43"/>
      <c r="C41" s="43"/>
      <c r="D41" s="22"/>
      <c r="E41" s="22"/>
      <c r="F41" s="22"/>
    </row>
    <row r="42" spans="1:6" x14ac:dyDescent="0.25">
      <c r="A42" s="22"/>
      <c r="B42" s="43"/>
      <c r="C42" s="43"/>
      <c r="D42" s="22"/>
      <c r="E42" s="22"/>
      <c r="F42" s="22"/>
    </row>
    <row r="43" spans="1:6" x14ac:dyDescent="0.25">
      <c r="A43" s="22"/>
      <c r="B43" s="43"/>
      <c r="C43" s="43"/>
      <c r="D43" s="22"/>
      <c r="E43" s="22"/>
      <c r="F43" s="22"/>
    </row>
    <row r="44" spans="1:6" x14ac:dyDescent="0.25">
      <c r="A44" s="22"/>
      <c r="B44" s="43"/>
      <c r="C44" s="43"/>
      <c r="D44" s="22"/>
      <c r="E44" s="22"/>
      <c r="F44" s="22"/>
    </row>
    <row r="45" spans="1:6" x14ac:dyDescent="0.25">
      <c r="A45" s="22"/>
      <c r="B45" s="43"/>
      <c r="C45" s="43"/>
      <c r="D45" s="22"/>
      <c r="E45" s="22"/>
      <c r="F45" s="22"/>
    </row>
    <row r="46" spans="1:6" x14ac:dyDescent="0.25">
      <c r="A46" s="22"/>
      <c r="B46" s="43"/>
      <c r="C46" s="43"/>
      <c r="D46" s="22"/>
      <c r="E46" s="22"/>
      <c r="F46" s="22"/>
    </row>
  </sheetData>
  <mergeCells count="11">
    <mergeCell ref="A34:F34"/>
    <mergeCell ref="A1:F1"/>
    <mergeCell ref="A2:F2"/>
    <mergeCell ref="A3:F3"/>
    <mergeCell ref="A32:F32"/>
    <mergeCell ref="A33:F33"/>
    <mergeCell ref="A35:F35"/>
    <mergeCell ref="A36:F36"/>
    <mergeCell ref="A37:F37"/>
    <mergeCell ref="A38:F38"/>
    <mergeCell ref="A39:F39"/>
  </mergeCells>
  <pageMargins left="0.45" right="0.45" top="0.5" bottom="0.5" header="0.3" footer="0.3"/>
  <pageSetup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1</vt:lpstr>
      <vt:lpstr>Table 2</vt:lpstr>
      <vt:lpstr>Table 3</vt:lpstr>
      <vt:lpstr>Table 4</vt:lpstr>
      <vt:lpstr>Table 5</vt:lpstr>
      <vt:lpstr>Table 6</vt:lpstr>
      <vt:lpstr>'Table 1'!Print_Area</vt:lpstr>
      <vt:lpstr>'Table 2'!Print_Area</vt:lpstr>
      <vt:lpstr>'Table 3'!Print_Area</vt:lpstr>
      <vt:lpstr>'Table 4'!Print_Area</vt:lpstr>
      <vt:lpstr>'Table 5'!Print_Area</vt:lpstr>
      <vt:lpstr>'Table 6'!Print_Area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david.smallen</dc:creator>
  <cp:lastModifiedBy>Parker, Kiara CTR (OST)</cp:lastModifiedBy>
  <cp:lastPrinted>2022-06-06T19:32:39Z</cp:lastPrinted>
  <dcterms:created xsi:type="dcterms:W3CDTF">2012-05-10T15:47:12Z</dcterms:created>
  <dcterms:modified xsi:type="dcterms:W3CDTF">2025-09-16T13:26:38Z</dcterms:modified>
</cp:coreProperties>
</file>