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975" windowWidth="15030" windowHeight="6330" tabRatio="810" activeTab="9"/>
  </bookViews>
  <sheets>
    <sheet name="Figure 1" sheetId="21" r:id="rId1"/>
    <sheet name="Figure 2" sheetId="13" r:id="rId2"/>
    <sheet name="Figure 3" sheetId="12" r:id="rId3"/>
    <sheet name="Figure 4" sheetId="17" r:id="rId4"/>
    <sheet name="Table 1" sheetId="1" r:id="rId5"/>
    <sheet name="Table 2" sheetId="2" r:id="rId6"/>
    <sheet name="Table 3" sheetId="6" r:id="rId7"/>
    <sheet name="Figure 5" sheetId="18" r:id="rId8"/>
    <sheet name="Table 4" sheetId="4" r:id="rId9"/>
    <sheet name="Figure 6" sheetId="19" r:id="rId10"/>
  </sheets>
  <definedNames>
    <definedName name="_xlnm.Print_Area" localSheetId="1">'Figure 2'!$A$1:$C$1</definedName>
    <definedName name="_xlnm.Print_Area" localSheetId="2">'Figure 3'!$A$1:$C$1</definedName>
    <definedName name="_xlnm.Print_Area" localSheetId="4">'Table 1'!$A$1:$F$19</definedName>
    <definedName name="_xlnm.Print_Area" localSheetId="5">'Table 2'!$A$1:$E$32</definedName>
    <definedName name="_xlnm.Print_Area" localSheetId="6">'Table 3'!$A$1:$E$30</definedName>
    <definedName name="_xlnm.Print_Area" localSheetId="8">'Table 4'!$A$1:$E$30</definedName>
  </definedNames>
  <calcPr calcId="145621"/>
</workbook>
</file>

<file path=xl/calcChain.xml><?xml version="1.0" encoding="utf-8"?>
<calcChain xmlns="http://schemas.openxmlformats.org/spreadsheetml/2006/main">
  <c r="A27" i="21" l="1"/>
  <c r="A26" i="21" l="1"/>
  <c r="A25" i="21"/>
  <c r="A24" i="21" l="1"/>
  <c r="B24" i="21" l="1"/>
  <c r="A23" i="21"/>
  <c r="B23" i="21" l="1"/>
  <c r="A3" i="21"/>
  <c r="A4" i="21"/>
  <c r="A5" i="21"/>
  <c r="A6" i="21"/>
  <c r="A7" i="21"/>
  <c r="A8" i="21"/>
  <c r="A9" i="21"/>
  <c r="A10" i="21"/>
  <c r="A11" i="21"/>
  <c r="A12" i="21"/>
  <c r="A13" i="21"/>
  <c r="A14" i="21"/>
  <c r="A15" i="21"/>
  <c r="A16" i="21"/>
  <c r="A17" i="21"/>
  <c r="A18" i="21"/>
  <c r="A19" i="21"/>
  <c r="A20" i="21"/>
  <c r="A21" i="21"/>
  <c r="A22" i="21"/>
  <c r="B8" i="13" l="1"/>
  <c r="B7" i="17" l="1"/>
  <c r="B8" i="17" l="1"/>
  <c r="B3" i="17" l="1"/>
  <c r="B4" i="17"/>
  <c r="B5" i="17"/>
  <c r="B6" i="17"/>
  <c r="B8" i="12"/>
  <c r="B7" i="12"/>
  <c r="B6" i="12"/>
  <c r="B5" i="12"/>
  <c r="B4" i="12"/>
  <c r="B3" i="12"/>
  <c r="B7" i="13"/>
  <c r="B6" i="13"/>
  <c r="B5" i="13"/>
  <c r="B4" i="13"/>
  <c r="B3" i="13"/>
</calcChain>
</file>

<file path=xl/sharedStrings.xml><?xml version="1.0" encoding="utf-8"?>
<sst xmlns="http://schemas.openxmlformats.org/spreadsheetml/2006/main" count="261" uniqueCount="55">
  <si>
    <t>Month</t>
  </si>
  <si>
    <t>January</t>
  </si>
  <si>
    <t>February</t>
  </si>
  <si>
    <t>March</t>
  </si>
  <si>
    <t>April</t>
  </si>
  <si>
    <t>May</t>
  </si>
  <si>
    <t>June</t>
  </si>
  <si>
    <t>July</t>
  </si>
  <si>
    <t>August</t>
  </si>
  <si>
    <t>September</t>
  </si>
  <si>
    <t>October</t>
  </si>
  <si>
    <t>November</t>
  </si>
  <si>
    <t>December</t>
  </si>
  <si>
    <t>Annual</t>
  </si>
  <si>
    <t>Mode</t>
  </si>
  <si>
    <t>Imports</t>
  </si>
  <si>
    <t>Exports</t>
  </si>
  <si>
    <t>Total</t>
  </si>
  <si>
    <t>Truck</t>
  </si>
  <si>
    <t>Rail</t>
  </si>
  <si>
    <t>Pipeline</t>
  </si>
  <si>
    <t>All Modes</t>
  </si>
  <si>
    <t>Air</t>
  </si>
  <si>
    <t>Vessel</t>
  </si>
  <si>
    <t>Commodities</t>
  </si>
  <si>
    <t>All Surface Modes</t>
  </si>
  <si>
    <t>Source: Bureau of Transportation Statistics, TransBorder Freight Data, http://transborder.bts.gov/transborder/</t>
  </si>
  <si>
    <t>(millions of current dollars)</t>
  </si>
  <si>
    <t xml:space="preserve">Table 1.  Value of Monthly U.S.-NAFTA Freight Flows </t>
  </si>
  <si>
    <t xml:space="preserve">Table 2.  Value of Monthly U.S.-NAFTA Freight Flows by Mode of Transportation </t>
  </si>
  <si>
    <t>Percent Change</t>
  </si>
  <si>
    <t>Notes: Numbers might not add to totals due to rounding.   Percent changes based on numbers prior to rounding.  The value of trade for all modes is not equal to the sum of truck, rail, pipeline, vessel and air modes, it also includes shipments made by mail, foreign trade zones, and other transportation.  For additional detail, please refer to the “Data Fields” section of the TransBorder web page: http://transborder.bts.gov/programs/international/transborder/TBDR_DataFields.html.</t>
  </si>
  <si>
    <t>Table 3. Value of Monthly U.S.-Canada Freight Flows by Mode of Transportation</t>
  </si>
  <si>
    <t xml:space="preserve"> Percent Change 2014-2015</t>
  </si>
  <si>
    <t xml:space="preserve"> Vehicles and Parts</t>
  </si>
  <si>
    <t>Table 4. Value of Monthly U.S.-Mexico Freight Flows by Mode of Transportation</t>
  </si>
  <si>
    <t>(billions of current dollars)</t>
  </si>
  <si>
    <t xml:space="preserve"> Mineral Fuels</t>
  </si>
  <si>
    <t xml:space="preserve"> Electrical Machinery</t>
  </si>
  <si>
    <t>Note: Numbers might not add to totals due to rounding.  Percent change based on numbers prior to rounding.</t>
  </si>
  <si>
    <t xml:space="preserve"> </t>
  </si>
  <si>
    <t xml:space="preserve">  </t>
  </si>
  <si>
    <t xml:space="preserve"> Percent Change 2015-2016</t>
  </si>
  <si>
    <t>Year-to-date</t>
  </si>
  <si>
    <t>Note: Numbers might not add to totals due to rounding.</t>
  </si>
  <si>
    <t>Figure 1. U.S.-NAFTA Freight Value Percent Change from Previous Year (Last 24 months)</t>
  </si>
  <si>
    <t>Figure 2.  Percent Change in Value of U.S.-NAFTA Freight Flows by Mode: November 2015-2016</t>
  </si>
  <si>
    <t>Figure 3.  Percent Change in Value of U.S.-Canada Freight Flows by Mode: November 2015-2016</t>
  </si>
  <si>
    <t>Figure 4.  Percent Change in Value of U.S.-Mexico Freight Flows by Mode: November 2015-2016</t>
  </si>
  <si>
    <t xml:space="preserve"> November 2015</t>
  </si>
  <si>
    <t xml:space="preserve"> November 2016</t>
  </si>
  <si>
    <t xml:space="preserve"> Percent Change November               2015-2016</t>
  </si>
  <si>
    <t xml:space="preserve"> Percent Change November 2015-2016</t>
  </si>
  <si>
    <t>Figure 5. Top Commodity Transported between the U.S. and Canada for Each Mode of Transportation, November 2016</t>
  </si>
  <si>
    <t>Figure 6. Top Commodity Transported between the U.S. and Mexico for Each Mode of Transportation, November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</si>
</sst>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4" formatCode="_(&quot;$&quot;* #,##0.00_);_(&quot;$&quot;* \(#,##0.00\);_(&quot;$&quot;* &quot;-&quot;??_);_(@_)"/>
    <numFmt numFmtId="43" formatCode="_(* #,##0.00_);_(* \(#,##0.00\);_(* &quot;-&quot;??_);_(@_)"/>
    <numFmt numFmtId="164" formatCode="0.0"/>
    <numFmt numFmtId="165" formatCode="#,##0.0"/>
    <numFmt numFmtId="166" formatCode="0.000"/>
    <numFmt numFmtId="167" formatCode="0.0%"/>
    <numFmt numFmtId="168" formatCode="_(&quot;$&quot;* #,##0_);_(&quot;$&quot;* \(#,##0\);_(&quot;$&quot;* &quot;-&quot;??_);_(@_)"/>
  </numFmts>
  <fonts count="24" x14ac:knownFonts="1">
    <font>
      <sz val="10"/>
      <name val="Arial"/>
    </font>
    <font>
      <sz val="11"/>
      <color theme="1"/>
      <name val="Calibri"/>
      <family val="2"/>
      <scheme val="minor"/>
    </font>
    <font>
      <sz val="11"/>
      <color indexed="8"/>
      <name val="Calibri"/>
      <family val="2"/>
    </font>
    <font>
      <sz val="10"/>
      <name val="Arial"/>
      <family val="2"/>
    </font>
    <font>
      <b/>
      <sz val="10"/>
      <name val="Arial"/>
      <family val="2"/>
    </font>
    <font>
      <sz val="10"/>
      <color indexed="8"/>
      <name val="Arial"/>
      <family val="2"/>
    </font>
    <font>
      <b/>
      <sz val="10"/>
      <color indexed="8"/>
      <name val="Arial"/>
      <family val="2"/>
    </font>
    <font>
      <sz val="10"/>
      <color indexed="8"/>
      <name val="Arial"/>
      <family val="2"/>
    </font>
    <font>
      <sz val="10"/>
      <name val="Arial"/>
      <family val="2"/>
    </font>
    <font>
      <sz val="10"/>
      <name val="Arial"/>
      <family val="2"/>
    </font>
    <font>
      <sz val="10"/>
      <color rgb="FFFF0000"/>
      <name val="Arial"/>
      <family val="2"/>
    </font>
    <font>
      <sz val="12"/>
      <color rgb="FF000000"/>
      <name val="Arial"/>
      <family val="2"/>
    </font>
    <font>
      <b/>
      <sz val="10"/>
      <color rgb="FFFF0000"/>
      <name val="Arial"/>
      <family val="2"/>
    </font>
    <font>
      <u/>
      <sz val="10"/>
      <color theme="10"/>
      <name val="Arial"/>
      <family val="2"/>
    </font>
    <font>
      <sz val="10"/>
      <color theme="1"/>
      <name val="Arial"/>
      <family val="2"/>
    </font>
    <font>
      <b/>
      <sz val="10"/>
      <color theme="1"/>
      <name val="Arial"/>
      <family val="2"/>
    </font>
    <font>
      <sz val="10"/>
      <name val="Arial"/>
      <family val="2"/>
    </font>
    <font>
      <sz val="8"/>
      <color rgb="FF000000"/>
      <name val="Arial"/>
      <family val="2"/>
    </font>
    <font>
      <sz val="10"/>
      <color rgb="FF000000"/>
      <name val="Arial"/>
      <family val="2"/>
    </font>
    <font>
      <sz val="13"/>
      <color rgb="FF000000"/>
      <name val="Arial"/>
      <family val="2"/>
    </font>
    <font>
      <sz val="11"/>
      <color theme="1"/>
      <name val="Arial"/>
      <family val="2"/>
    </font>
    <font>
      <b/>
      <sz val="13"/>
      <color theme="1"/>
      <name val="Arial"/>
      <family val="2"/>
    </font>
    <font>
      <sz val="11"/>
      <name val="Arial"/>
      <family val="2"/>
    </font>
    <font>
      <sz val="8"/>
      <color theme="1"/>
      <name val="Arial"/>
      <family val="2"/>
    </font>
  </fonts>
  <fills count="3">
    <fill>
      <patternFill patternType="none"/>
    </fill>
    <fill>
      <patternFill patternType="gray125"/>
    </fill>
    <fill>
      <patternFill patternType="solid">
        <fgColor theme="1" tint="0.49998474074526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9">
    <xf numFmtId="0" fontId="0" fillId="0" borderId="0"/>
    <xf numFmtId="43" fontId="3" fillId="0" borderId="0" applyFont="0" applyFill="0" applyBorder="0" applyAlignment="0" applyProtection="0"/>
    <xf numFmtId="0" fontId="3" fillId="0" borderId="0"/>
    <xf numFmtId="0" fontId="8" fillId="0" borderId="0"/>
    <xf numFmtId="9" fontId="9" fillId="0" borderId="0" applyFont="0" applyFill="0" applyBorder="0" applyAlignment="0" applyProtection="0"/>
    <xf numFmtId="9" fontId="3" fillId="0" borderId="0" applyFont="0" applyFill="0" applyBorder="0" applyAlignment="0" applyProtection="0"/>
    <xf numFmtId="0" fontId="13" fillId="0" borderId="0" applyNumberFormat="0" applyFill="0" applyBorder="0" applyAlignment="0" applyProtection="0"/>
    <xf numFmtId="44" fontId="16" fillId="0" borderId="0" applyFont="0" applyFill="0" applyBorder="0" applyAlignment="0" applyProtection="0"/>
    <xf numFmtId="0" fontId="1" fillId="0" borderId="0"/>
  </cellStyleXfs>
  <cellXfs count="166">
    <xf numFmtId="0" fontId="0" fillId="0" borderId="0" xfId="0"/>
    <xf numFmtId="0" fontId="4" fillId="0" borderId="0" xfId="0" applyFont="1"/>
    <xf numFmtId="0" fontId="3" fillId="0" borderId="0" xfId="0" applyFont="1"/>
    <xf numFmtId="0" fontId="3" fillId="0" borderId="1" xfId="0" applyFont="1" applyBorder="1" applyAlignment="1">
      <alignment wrapText="1"/>
    </xf>
    <xf numFmtId="0" fontId="2" fillId="0" borderId="0" xfId="2" applyFont="1"/>
    <xf numFmtId="0" fontId="7" fillId="0" borderId="0" xfId="2" applyFont="1"/>
    <xf numFmtId="41" fontId="0" fillId="0" borderId="0" xfId="1" applyNumberFormat="1" applyFont="1"/>
    <xf numFmtId="0" fontId="3" fillId="0" borderId="1" xfId="0" applyFont="1" applyBorder="1" applyAlignment="1">
      <alignment vertical="top" wrapText="1"/>
    </xf>
    <xf numFmtId="0" fontId="5" fillId="0" borderId="1" xfId="0" applyFont="1" applyBorder="1" applyAlignment="1">
      <alignment vertical="top" wrapText="1"/>
    </xf>
    <xf numFmtId="164" fontId="0" fillId="0" borderId="0" xfId="0" applyNumberFormat="1" applyBorder="1"/>
    <xf numFmtId="0" fontId="0" fillId="0" borderId="0" xfId="0" applyAlignment="1">
      <alignment horizontal="left"/>
    </xf>
    <xf numFmtId="0" fontId="7" fillId="0" borderId="0" xfId="2" applyFont="1" applyAlignment="1"/>
    <xf numFmtId="0" fontId="0" fillId="0" borderId="0" xfId="0" applyAlignment="1"/>
    <xf numFmtId="167" fontId="0" fillId="0" borderId="0" xfId="4" applyNumberFormat="1" applyFont="1"/>
    <xf numFmtId="0" fontId="6" fillId="0" borderId="0" xfId="2" applyFont="1" applyFill="1" applyBorder="1" applyAlignment="1">
      <alignment wrapText="1"/>
    </xf>
    <xf numFmtId="0" fontId="0" fillId="0" borderId="0" xfId="0" applyBorder="1" applyAlignment="1">
      <alignment wrapText="1" shrinkToFit="1"/>
    </xf>
    <xf numFmtId="0" fontId="0" fillId="0" borderId="0" xfId="0" applyBorder="1" applyAlignment="1"/>
    <xf numFmtId="0" fontId="4" fillId="0" borderId="0" xfId="0" applyFont="1" applyFill="1" applyAlignment="1">
      <alignment horizontal="left" wrapText="1"/>
    </xf>
    <xf numFmtId="0" fontId="4" fillId="0" borderId="0" xfId="0" applyFont="1" applyFill="1" applyAlignment="1">
      <alignment horizontal="left" wrapText="1"/>
    </xf>
    <xf numFmtId="0" fontId="3" fillId="0" borderId="1" xfId="0" applyFont="1" applyBorder="1"/>
    <xf numFmtId="0" fontId="6" fillId="0" borderId="0" xfId="2" applyFont="1" applyFill="1" applyBorder="1" applyAlignment="1">
      <alignment horizontal="left" wrapText="1"/>
    </xf>
    <xf numFmtId="0" fontId="4" fillId="0" borderId="1" xfId="0" applyFont="1" applyFill="1" applyBorder="1" applyAlignment="1">
      <alignment horizontal="center" wrapText="1"/>
    </xf>
    <xf numFmtId="164" fontId="3" fillId="0" borderId="1" xfId="0" applyNumberFormat="1" applyFont="1" applyBorder="1" applyAlignment="1">
      <alignment horizontal="right"/>
    </xf>
    <xf numFmtId="164" fontId="5" fillId="0" borderId="1" xfId="2" applyNumberFormat="1" applyFont="1" applyBorder="1" applyAlignment="1">
      <alignment horizontal="right"/>
    </xf>
    <xf numFmtId="3" fontId="3" fillId="0" borderId="1" xfId="0" applyNumberFormat="1" applyFont="1" applyBorder="1" applyAlignment="1">
      <alignment horizontal="right"/>
    </xf>
    <xf numFmtId="165" fontId="3" fillId="0" borderId="1" xfId="0" applyNumberFormat="1" applyFont="1" applyBorder="1" applyAlignment="1">
      <alignment horizontal="right"/>
    </xf>
    <xf numFmtId="0" fontId="4" fillId="0" borderId="0" xfId="0" applyFont="1" applyFill="1" applyAlignment="1">
      <alignment horizontal="left" wrapText="1"/>
    </xf>
    <xf numFmtId="164" fontId="0" fillId="0" borderId="1" xfId="0" applyNumberFormat="1" applyBorder="1"/>
    <xf numFmtId="0" fontId="4" fillId="0" borderId="1" xfId="0" applyFont="1" applyBorder="1" applyAlignment="1">
      <alignment horizontal="center"/>
    </xf>
    <xf numFmtId="0" fontId="4" fillId="0" borderId="1" xfId="0" applyFont="1" applyBorder="1" applyAlignment="1">
      <alignment horizontal="center" wrapText="1"/>
    </xf>
    <xf numFmtId="0" fontId="4" fillId="0" borderId="1" xfId="0" applyFont="1" applyBorder="1" applyAlignment="1">
      <alignment vertical="center" wrapText="1"/>
    </xf>
    <xf numFmtId="3" fontId="4" fillId="0" borderId="1" xfId="0" applyNumberFormat="1" applyFont="1" applyBorder="1" applyAlignment="1">
      <alignment horizontal="right"/>
    </xf>
    <xf numFmtId="165" fontId="4" fillId="0" borderId="1" xfId="0" applyNumberFormat="1" applyFont="1" applyBorder="1" applyAlignment="1">
      <alignment horizontal="right"/>
    </xf>
    <xf numFmtId="0" fontId="0" fillId="0" borderId="1" xfId="0" applyBorder="1" applyAlignment="1"/>
    <xf numFmtId="0" fontId="3" fillId="0" borderId="1" xfId="0" applyFont="1" applyFill="1" applyBorder="1" applyAlignment="1">
      <alignment horizontal="left" wrapText="1"/>
    </xf>
    <xf numFmtId="0" fontId="3" fillId="0" borderId="1" xfId="0" applyFont="1" applyFill="1" applyBorder="1" applyAlignment="1">
      <alignment horizontal="left"/>
    </xf>
    <xf numFmtId="3" fontId="3" fillId="0" borderId="0" xfId="0" applyNumberFormat="1" applyFont="1" applyFill="1" applyBorder="1" applyAlignment="1">
      <alignment horizontal="right" wrapText="1"/>
    </xf>
    <xf numFmtId="0" fontId="3" fillId="0" borderId="1" xfId="0" applyFont="1" applyBorder="1" applyAlignment="1">
      <alignment vertical="center" wrapText="1"/>
    </xf>
    <xf numFmtId="167" fontId="0" fillId="0" borderId="0" xfId="5" applyNumberFormat="1" applyFont="1"/>
    <xf numFmtId="165" fontId="0" fillId="0" borderId="1" xfId="0" applyNumberFormat="1" applyBorder="1"/>
    <xf numFmtId="165" fontId="3" fillId="0" borderId="1" xfId="0" applyNumberFormat="1" applyFont="1" applyBorder="1" applyAlignment="1">
      <alignment wrapText="1"/>
    </xf>
    <xf numFmtId="3" fontId="11" fillId="0" borderId="0" xfId="0" applyNumberFormat="1" applyFont="1"/>
    <xf numFmtId="0" fontId="10" fillId="0" borderId="0" xfId="0" applyFont="1"/>
    <xf numFmtId="3" fontId="10" fillId="0" borderId="0" xfId="0" applyNumberFormat="1" applyFont="1"/>
    <xf numFmtId="0" fontId="14" fillId="0" borderId="0" xfId="6" applyFont="1" applyAlignment="1">
      <alignment horizontal="left" vertical="center"/>
    </xf>
    <xf numFmtId="3" fontId="14" fillId="0" borderId="1" xfId="0" applyNumberFormat="1" applyFont="1" applyBorder="1" applyAlignment="1">
      <alignment horizontal="right"/>
    </xf>
    <xf numFmtId="164" fontId="14" fillId="0" borderId="1" xfId="0" applyNumberFormat="1" applyFont="1" applyBorder="1"/>
    <xf numFmtId="0" fontId="3" fillId="0" borderId="1" xfId="0" applyFont="1" applyBorder="1" applyAlignment="1">
      <alignment vertical="center" wrapText="1"/>
    </xf>
    <xf numFmtId="167" fontId="14" fillId="0" borderId="0" xfId="4" applyNumberFormat="1" applyFont="1" applyFill="1" applyBorder="1"/>
    <xf numFmtId="0" fontId="14" fillId="0" borderId="0" xfId="0" applyFont="1" applyFill="1" applyBorder="1"/>
    <xf numFmtId="0" fontId="15" fillId="0" borderId="0" xfId="0" applyFont="1" applyFill="1" applyBorder="1"/>
    <xf numFmtId="49" fontId="15" fillId="0" borderId="1" xfId="0" applyNumberFormat="1" applyFont="1" applyFill="1" applyBorder="1" applyAlignment="1">
      <alignment horizontal="center" wrapText="1"/>
    </xf>
    <xf numFmtId="49" fontId="14" fillId="0" borderId="1" xfId="0" applyNumberFormat="1" applyFont="1" applyFill="1" applyBorder="1" applyAlignment="1">
      <alignment horizontal="center" wrapText="1"/>
    </xf>
    <xf numFmtId="49" fontId="15" fillId="0" borderId="1" xfId="0" quotePrefix="1" applyNumberFormat="1" applyFont="1" applyFill="1" applyBorder="1" applyAlignment="1">
      <alignment horizontal="center" wrapText="1"/>
    </xf>
    <xf numFmtId="0" fontId="14" fillId="0" borderId="1" xfId="0" applyFont="1" applyFill="1" applyBorder="1" applyAlignment="1">
      <alignment wrapText="1"/>
    </xf>
    <xf numFmtId="3" fontId="14" fillId="0" borderId="1" xfId="0" applyNumberFormat="1" applyFont="1" applyFill="1" applyBorder="1"/>
    <xf numFmtId="164" fontId="14" fillId="0" borderId="1" xfId="0" applyNumberFormat="1" applyFont="1" applyFill="1" applyBorder="1"/>
    <xf numFmtId="3" fontId="14" fillId="0" borderId="0" xfId="0" applyNumberFormat="1" applyFont="1" applyFill="1" applyBorder="1"/>
    <xf numFmtId="0" fontId="14" fillId="0" borderId="0" xfId="0" applyFont="1" applyFill="1" applyBorder="1" applyAlignment="1">
      <alignment horizontal="right"/>
    </xf>
    <xf numFmtId="167" fontId="14" fillId="0" borderId="0" xfId="4" applyNumberFormat="1" applyFont="1"/>
    <xf numFmtId="0" fontId="14" fillId="0" borderId="0" xfId="0" applyFont="1"/>
    <xf numFmtId="167" fontId="15" fillId="0" borderId="0" xfId="4" applyNumberFormat="1" applyFont="1"/>
    <xf numFmtId="0" fontId="15" fillId="0" borderId="0" xfId="0" applyFont="1"/>
    <xf numFmtId="49" fontId="15" fillId="0" borderId="1" xfId="0" applyNumberFormat="1" applyFont="1" applyBorder="1" applyAlignment="1">
      <alignment horizontal="center" wrapText="1"/>
    </xf>
    <xf numFmtId="49" fontId="14" fillId="0" borderId="1" xfId="0" applyNumberFormat="1" applyFont="1" applyBorder="1" applyAlignment="1">
      <alignment horizontal="center" wrapText="1"/>
    </xf>
    <xf numFmtId="0" fontId="14" fillId="0" borderId="1" xfId="0" applyFont="1" applyBorder="1" applyAlignment="1">
      <alignment wrapText="1"/>
    </xf>
    <xf numFmtId="164" fontId="14" fillId="0" borderId="1" xfId="0" applyNumberFormat="1" applyFont="1" applyBorder="1" applyAlignment="1">
      <alignment horizontal="right"/>
    </xf>
    <xf numFmtId="3" fontId="14" fillId="0" borderId="1" xfId="0" applyNumberFormat="1" applyFont="1" applyBorder="1"/>
    <xf numFmtId="3" fontId="14" fillId="0" borderId="0" xfId="0" applyNumberFormat="1" applyFont="1"/>
    <xf numFmtId="0" fontId="14" fillId="0" borderId="1" xfId="0" applyFont="1" applyBorder="1"/>
    <xf numFmtId="0" fontId="14" fillId="0" borderId="0" xfId="0" applyNumberFormat="1" applyFont="1" applyAlignment="1">
      <alignment wrapText="1"/>
    </xf>
    <xf numFmtId="0" fontId="14" fillId="0" borderId="0" xfId="0" applyNumberFormat="1" applyFont="1" applyAlignment="1">
      <alignment horizontal="right" wrapText="1"/>
    </xf>
    <xf numFmtId="0" fontId="14" fillId="0" borderId="0" xfId="0" applyFont="1" applyAlignment="1">
      <alignment horizontal="right"/>
    </xf>
    <xf numFmtId="3" fontId="3" fillId="0" borderId="0" xfId="0" applyNumberFormat="1" applyFont="1"/>
    <xf numFmtId="0" fontId="0" fillId="0" borderId="0" xfId="0" applyBorder="1"/>
    <xf numFmtId="3" fontId="17" fillId="0" borderId="0" xfId="0" applyNumberFormat="1" applyFont="1"/>
    <xf numFmtId="167" fontId="10" fillId="0" borderId="0" xfId="5" applyNumberFormat="1" applyFont="1"/>
    <xf numFmtId="0" fontId="12" fillId="0" borderId="0" xfId="0" applyFont="1" applyFill="1" applyBorder="1" applyAlignment="1">
      <alignment wrapText="1"/>
    </xf>
    <xf numFmtId="0" fontId="3" fillId="0" borderId="0" xfId="0" applyFont="1" applyAlignment="1">
      <alignment wrapText="1"/>
    </xf>
    <xf numFmtId="3" fontId="18" fillId="0" borderId="0" xfId="0" applyNumberFormat="1" applyFont="1"/>
    <xf numFmtId="3" fontId="19" fillId="0" borderId="0" xfId="0" applyNumberFormat="1" applyFont="1"/>
    <xf numFmtId="165" fontId="3" fillId="0" borderId="1" xfId="0" applyNumberFormat="1" applyFont="1" applyFill="1" applyBorder="1" applyAlignment="1">
      <alignment horizontal="right" vertical="center" wrapText="1"/>
    </xf>
    <xf numFmtId="0" fontId="3" fillId="0" borderId="1" xfId="0" applyFont="1" applyBorder="1" applyAlignment="1">
      <alignment horizontal="left" vertical="center" wrapText="1"/>
    </xf>
    <xf numFmtId="164" fontId="14" fillId="0" borderId="4" xfId="0" applyNumberFormat="1" applyFont="1" applyBorder="1"/>
    <xf numFmtId="3" fontId="14" fillId="0" borderId="4" xfId="0" applyNumberFormat="1" applyFont="1" applyBorder="1" applyAlignment="1">
      <alignment horizontal="right"/>
    </xf>
    <xf numFmtId="0" fontId="14" fillId="0" borderId="5" xfId="0" applyFont="1" applyBorder="1" applyAlignment="1">
      <alignment wrapText="1"/>
    </xf>
    <xf numFmtId="3" fontId="14" fillId="0" borderId="5" xfId="0" applyNumberFormat="1" applyFont="1" applyBorder="1" applyAlignment="1">
      <alignment horizontal="right"/>
    </xf>
    <xf numFmtId="164" fontId="14" fillId="0" borderId="5" xfId="0" applyNumberFormat="1" applyFont="1" applyBorder="1"/>
    <xf numFmtId="3" fontId="14" fillId="0" borderId="6" xfId="0" applyNumberFormat="1" applyFont="1" applyBorder="1" applyAlignment="1">
      <alignment horizontal="right"/>
    </xf>
    <xf numFmtId="3" fontId="14" fillId="0" borderId="5" xfId="0" applyNumberFormat="1" applyFont="1" applyBorder="1"/>
    <xf numFmtId="0" fontId="14" fillId="0" borderId="7" xfId="0" applyFont="1" applyBorder="1" applyAlignment="1">
      <alignment wrapText="1"/>
    </xf>
    <xf numFmtId="3" fontId="14" fillId="0" borderId="7" xfId="0" applyNumberFormat="1" applyFont="1" applyBorder="1" applyAlignment="1">
      <alignment horizontal="right"/>
    </xf>
    <xf numFmtId="164" fontId="14" fillId="0" borderId="7" xfId="0" applyNumberFormat="1" applyFont="1" applyBorder="1"/>
    <xf numFmtId="0" fontId="14" fillId="2" borderId="11" xfId="0" applyFont="1" applyFill="1" applyBorder="1"/>
    <xf numFmtId="0" fontId="14" fillId="2" borderId="4" xfId="0" applyFont="1" applyFill="1" applyBorder="1"/>
    <xf numFmtId="3" fontId="14" fillId="0" borderId="8" xfId="0" applyNumberFormat="1" applyFont="1" applyBorder="1"/>
    <xf numFmtId="0" fontId="20" fillId="0" borderId="0" xfId="8" applyFont="1"/>
    <xf numFmtId="164" fontId="20" fillId="0" borderId="0" xfId="8" applyNumberFormat="1" applyFont="1"/>
    <xf numFmtId="0" fontId="20" fillId="0" borderId="0" xfId="8" applyFont="1" applyBorder="1"/>
    <xf numFmtId="164" fontId="20" fillId="0" borderId="0" xfId="8" applyNumberFormat="1" applyFont="1" applyBorder="1"/>
    <xf numFmtId="9" fontId="14" fillId="0" borderId="0" xfId="4" applyFont="1" applyFill="1" applyBorder="1"/>
    <xf numFmtId="0" fontId="14" fillId="0" borderId="5" xfId="0" applyFont="1" applyFill="1" applyBorder="1" applyAlignment="1">
      <alignment wrapText="1"/>
    </xf>
    <xf numFmtId="3" fontId="14" fillId="0" borderId="5" xfId="0" applyNumberFormat="1" applyFont="1" applyFill="1" applyBorder="1"/>
    <xf numFmtId="164" fontId="14" fillId="0" borderId="5" xfId="0" applyNumberFormat="1" applyFont="1" applyFill="1" applyBorder="1"/>
    <xf numFmtId="0" fontId="14" fillId="0" borderId="7" xfId="0" applyFont="1" applyFill="1" applyBorder="1" applyAlignment="1">
      <alignment wrapText="1"/>
    </xf>
    <xf numFmtId="3" fontId="14" fillId="0" borderId="7" xfId="0" applyNumberFormat="1" applyFont="1" applyFill="1" applyBorder="1"/>
    <xf numFmtId="164" fontId="14" fillId="0" borderId="7" xfId="0" applyNumberFormat="1" applyFont="1" applyFill="1" applyBorder="1"/>
    <xf numFmtId="3" fontId="14" fillId="0" borderId="7" xfId="0" applyNumberFormat="1" applyFont="1" applyBorder="1"/>
    <xf numFmtId="165" fontId="14" fillId="0" borderId="1" xfId="0" applyNumberFormat="1" applyFont="1" applyBorder="1" applyAlignment="1">
      <alignment horizontal="right"/>
    </xf>
    <xf numFmtId="165" fontId="20" fillId="0" borderId="0" xfId="0" applyNumberFormat="1" applyFont="1" applyBorder="1" applyAlignment="1">
      <alignment horizontal="right"/>
    </xf>
    <xf numFmtId="165" fontId="22" fillId="0" borderId="0" xfId="0" applyNumberFormat="1" applyFont="1" applyBorder="1" applyAlignment="1">
      <alignment horizontal="right"/>
    </xf>
    <xf numFmtId="167" fontId="15" fillId="0" borderId="0" xfId="5" applyNumberFormat="1" applyFont="1" applyBorder="1"/>
    <xf numFmtId="0" fontId="15" fillId="0" borderId="0" xfId="0" applyFont="1" applyBorder="1"/>
    <xf numFmtId="167" fontId="14" fillId="0" borderId="0" xfId="5" applyNumberFormat="1" applyFont="1" applyFill="1" applyBorder="1"/>
    <xf numFmtId="0" fontId="14" fillId="0" borderId="0" xfId="0" applyFont="1" applyBorder="1"/>
    <xf numFmtId="164" fontId="14" fillId="0" borderId="0" xfId="0" applyNumberFormat="1" applyFont="1" applyBorder="1"/>
    <xf numFmtId="168" fontId="14" fillId="0" borderId="0" xfId="7" applyNumberFormat="1" applyFont="1" applyFill="1" applyBorder="1"/>
    <xf numFmtId="168" fontId="14" fillId="0" borderId="0" xfId="7" applyNumberFormat="1" applyFont="1" applyAlignment="1"/>
    <xf numFmtId="167" fontId="14" fillId="2" borderId="10" xfId="5" applyNumberFormat="1" applyFont="1" applyFill="1" applyBorder="1"/>
    <xf numFmtId="168" fontId="14" fillId="0" borderId="0" xfId="0" applyNumberFormat="1" applyFont="1" applyBorder="1" applyAlignment="1"/>
    <xf numFmtId="3" fontId="23" fillId="0" borderId="0" xfId="0" applyNumberFormat="1" applyFont="1"/>
    <xf numFmtId="166" fontId="14" fillId="0" borderId="0" xfId="0" applyNumberFormat="1" applyFont="1" applyBorder="1"/>
    <xf numFmtId="167" fontId="14" fillId="0" borderId="0" xfId="5" applyNumberFormat="1" applyFont="1" applyBorder="1"/>
    <xf numFmtId="167" fontId="14" fillId="0" borderId="0" xfId="5" applyNumberFormat="1" applyFont="1"/>
    <xf numFmtId="164" fontId="14" fillId="0" borderId="0" xfId="0" applyNumberFormat="1" applyFont="1"/>
    <xf numFmtId="3" fontId="14" fillId="0" borderId="5" xfId="0" applyNumberFormat="1" applyFont="1" applyFill="1" applyBorder="1" applyAlignment="1">
      <alignment horizontal="right"/>
    </xf>
    <xf numFmtId="164" fontId="14" fillId="0" borderId="5" xfId="0" applyNumberFormat="1" applyFont="1" applyBorder="1" applyAlignment="1">
      <alignment horizontal="right"/>
    </xf>
    <xf numFmtId="167" fontId="14" fillId="0" borderId="0" xfId="5" applyNumberFormat="1" applyFont="1" applyFill="1"/>
    <xf numFmtId="166" fontId="14" fillId="0" borderId="0" xfId="0" applyNumberFormat="1" applyFont="1"/>
    <xf numFmtId="164" fontId="14" fillId="0" borderId="8" xfId="0" applyNumberFormat="1" applyFont="1" applyBorder="1"/>
    <xf numFmtId="164" fontId="14" fillId="0" borderId="6" xfId="0" applyNumberFormat="1" applyFont="1" applyBorder="1"/>
    <xf numFmtId="0" fontId="21" fillId="0" borderId="0" xfId="8" applyFont="1" applyBorder="1" applyAlignment="1">
      <alignment horizontal="left" wrapText="1"/>
    </xf>
    <xf numFmtId="0" fontId="20" fillId="0" borderId="0" xfId="8" applyFont="1" applyBorder="1" applyAlignment="1">
      <alignment horizontal="left" wrapText="1"/>
    </xf>
    <xf numFmtId="0" fontId="4" fillId="0" borderId="2" xfId="0" applyFont="1" applyFill="1" applyBorder="1" applyAlignment="1">
      <alignment horizontal="left" wrapText="1"/>
    </xf>
    <xf numFmtId="0" fontId="7" fillId="0" borderId="3" xfId="2" applyFont="1" applyBorder="1" applyAlignment="1">
      <alignment horizontal="left" wrapText="1"/>
    </xf>
    <xf numFmtId="0" fontId="5" fillId="0" borderId="3" xfId="2" applyFont="1" applyBorder="1" applyAlignment="1">
      <alignment horizontal="left" wrapText="1"/>
    </xf>
    <xf numFmtId="0" fontId="4" fillId="0" borderId="0" xfId="0" applyFont="1" applyFill="1" applyBorder="1" applyAlignment="1">
      <alignment horizontal="left" wrapText="1"/>
    </xf>
    <xf numFmtId="0" fontId="4" fillId="0" borderId="0" xfId="0" applyFont="1" applyBorder="1" applyAlignment="1">
      <alignment wrapText="1"/>
    </xf>
    <xf numFmtId="0" fontId="3" fillId="0" borderId="3" xfId="0" applyFont="1" applyBorder="1" applyAlignment="1">
      <alignment wrapText="1"/>
    </xf>
    <xf numFmtId="49" fontId="3" fillId="0" borderId="0" xfId="0" applyNumberFormat="1" applyFont="1" applyBorder="1" applyAlignment="1">
      <alignment horizontal="left" wrapText="1"/>
    </xf>
    <xf numFmtId="0" fontId="15" fillId="0" borderId="0" xfId="0" applyFont="1" applyFill="1" applyBorder="1" applyAlignment="1">
      <alignment horizontal="left" wrapText="1"/>
    </xf>
    <xf numFmtId="0" fontId="14" fillId="0" borderId="0" xfId="0" applyNumberFormat="1" applyFont="1" applyFill="1" applyBorder="1" applyAlignment="1">
      <alignment horizontal="left" wrapText="1"/>
    </xf>
    <xf numFmtId="0" fontId="15" fillId="0" borderId="0" xfId="0" applyFont="1" applyFill="1" applyBorder="1" applyAlignment="1">
      <alignment wrapText="1"/>
    </xf>
    <xf numFmtId="0" fontId="14" fillId="0" borderId="1" xfId="0" applyFont="1" applyFill="1" applyBorder="1" applyAlignment="1">
      <alignment vertical="center" wrapText="1"/>
    </xf>
    <xf numFmtId="0" fontId="14" fillId="0" borderId="5" xfId="0" applyFont="1" applyFill="1" applyBorder="1" applyAlignment="1">
      <alignment vertical="center" wrapText="1"/>
    </xf>
    <xf numFmtId="0" fontId="14" fillId="0" borderId="3" xfId="0" applyFont="1" applyFill="1" applyBorder="1" applyAlignment="1">
      <alignment horizontal="left" wrapText="1"/>
    </xf>
    <xf numFmtId="0" fontId="14" fillId="0" borderId="5"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Border="1" applyAlignment="1">
      <alignment horizontal="left" wrapText="1"/>
    </xf>
    <xf numFmtId="0" fontId="14" fillId="0" borderId="0" xfId="0" applyNumberFormat="1" applyFont="1" applyAlignment="1">
      <alignment horizontal="left" wrapText="1"/>
    </xf>
    <xf numFmtId="0" fontId="14" fillId="0" borderId="7" xfId="0" applyFont="1" applyBorder="1" applyAlignment="1">
      <alignment horizontal="left" vertical="center" wrapText="1"/>
    </xf>
    <xf numFmtId="0" fontId="14" fillId="0" borderId="1" xfId="0" applyFont="1" applyBorder="1" applyAlignment="1">
      <alignment horizontal="left" vertical="center" wrapText="1"/>
    </xf>
    <xf numFmtId="0" fontId="14" fillId="0" borderId="5" xfId="0" applyFont="1" applyBorder="1" applyAlignment="1">
      <alignment horizontal="left" vertical="center" wrapText="1"/>
    </xf>
    <xf numFmtId="0" fontId="15" fillId="0" borderId="0" xfId="0" applyFont="1" applyBorder="1" applyAlignment="1">
      <alignment wrapText="1"/>
    </xf>
    <xf numFmtId="0" fontId="14" fillId="0" borderId="1" xfId="0" applyFont="1" applyBorder="1" applyAlignment="1">
      <alignment vertical="center" wrapText="1"/>
    </xf>
    <xf numFmtId="0" fontId="14" fillId="0" borderId="5" xfId="0" applyFont="1" applyBorder="1" applyAlignment="1">
      <alignment vertical="center" wrapText="1"/>
    </xf>
    <xf numFmtId="0" fontId="14" fillId="0" borderId="9" xfId="0" applyFont="1" applyBorder="1" applyAlignment="1">
      <alignment horizontal="left" vertical="center" wrapText="1"/>
    </xf>
    <xf numFmtId="0" fontId="4" fillId="0" borderId="0" xfId="0" applyFont="1" applyFill="1" applyAlignment="1">
      <alignment horizontal="left" wrapText="1"/>
    </xf>
    <xf numFmtId="0" fontId="6" fillId="0" borderId="0" xfId="0" applyFont="1" applyBorder="1"/>
    <xf numFmtId="49" fontId="3" fillId="0" borderId="0" xfId="0" applyNumberFormat="1" applyFont="1" applyBorder="1" applyAlignment="1" applyProtection="1">
      <alignment horizontal="left" wrapText="1"/>
      <protection locked="0"/>
    </xf>
    <xf numFmtId="0" fontId="3" fillId="0" borderId="0" xfId="0" applyFont="1" applyAlignment="1">
      <alignment horizontal="left"/>
    </xf>
    <xf numFmtId="0" fontId="15" fillId="0" borderId="10" xfId="0" applyFont="1" applyFill="1" applyBorder="1" applyAlignment="1">
      <alignment horizontal="left" wrapText="1"/>
    </xf>
    <xf numFmtId="0" fontId="15" fillId="0" borderId="11" xfId="0" applyFont="1" applyFill="1" applyBorder="1" applyAlignment="1">
      <alignment horizontal="left" wrapText="1"/>
    </xf>
    <xf numFmtId="0" fontId="15" fillId="0" borderId="4" xfId="0" applyFont="1" applyFill="1" applyBorder="1" applyAlignment="1">
      <alignment horizontal="left" wrapText="1"/>
    </xf>
  </cellXfs>
  <cellStyles count="9">
    <cellStyle name="Comma" xfId="1" builtinId="3"/>
    <cellStyle name="Currency" xfId="7" builtinId="4"/>
    <cellStyle name="Hyperlink" xfId="6" builtinId="8"/>
    <cellStyle name="Normal" xfId="0" builtinId="0"/>
    <cellStyle name="Normal 2" xfId="2"/>
    <cellStyle name="Normal 3" xfId="3"/>
    <cellStyle name="Normal 4" xfId="8"/>
    <cellStyle name="Percent" xfId="4" builtinId="5"/>
    <cellStyle name="Percent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Figure 1. U.S.-NAFTA Freight Value Percent Change from Previous Year (Last 24 months)</a:t>
            </a:r>
          </a:p>
        </c:rich>
      </c:tx>
      <c:layout/>
      <c:overlay val="0"/>
    </c:title>
    <c:autoTitleDeleted val="0"/>
    <c:plotArea>
      <c:layout/>
      <c:barChart>
        <c:barDir val="col"/>
        <c:grouping val="clustered"/>
        <c:varyColors val="0"/>
        <c:ser>
          <c:idx val="0"/>
          <c:order val="0"/>
          <c:invertIfNegative val="0"/>
          <c:dPt>
            <c:idx val="0"/>
            <c:invertIfNegative val="0"/>
            <c:bubble3D val="0"/>
            <c:spPr>
              <a:solidFill>
                <a:srgbClr val="0070C0"/>
              </a:solidFill>
            </c:spPr>
          </c:dPt>
          <c:dPt>
            <c:idx val="1"/>
            <c:invertIfNegative val="0"/>
            <c:bubble3D val="0"/>
            <c:spPr>
              <a:solidFill>
                <a:srgbClr val="0070C0"/>
              </a:solidFill>
              <a:ln>
                <a:solidFill>
                  <a:schemeClr val="accent1"/>
                </a:solidFill>
              </a:ln>
            </c:spPr>
          </c:dPt>
          <c:dPt>
            <c:idx val="2"/>
            <c:invertIfNegative val="0"/>
            <c:bubble3D val="0"/>
            <c:spPr>
              <a:solidFill>
                <a:srgbClr val="C00000"/>
              </a:solidFill>
            </c:spPr>
          </c:dPt>
          <c:dPt>
            <c:idx val="3"/>
            <c:invertIfNegative val="0"/>
            <c:bubble3D val="0"/>
            <c:spPr>
              <a:solidFill>
                <a:srgbClr val="C00000"/>
              </a:solidFill>
            </c:spPr>
          </c:dPt>
          <c:dPt>
            <c:idx val="4"/>
            <c:invertIfNegative val="0"/>
            <c:bubble3D val="0"/>
            <c:spPr>
              <a:solidFill>
                <a:srgbClr val="C00000"/>
              </a:solidFill>
            </c:spPr>
          </c:dPt>
          <c:dPt>
            <c:idx val="5"/>
            <c:invertIfNegative val="0"/>
            <c:bubble3D val="0"/>
            <c:spPr>
              <a:solidFill>
                <a:srgbClr val="C00000"/>
              </a:solidFill>
            </c:spPr>
          </c:dPt>
          <c:dPt>
            <c:idx val="6"/>
            <c:invertIfNegative val="0"/>
            <c:bubble3D val="0"/>
            <c:spPr>
              <a:solidFill>
                <a:srgbClr val="C00000"/>
              </a:solidFill>
            </c:spPr>
          </c:dPt>
          <c:dPt>
            <c:idx val="7"/>
            <c:invertIfNegative val="0"/>
            <c:bubble3D val="0"/>
            <c:spPr>
              <a:solidFill>
                <a:srgbClr val="C00000"/>
              </a:solidFill>
            </c:spPr>
          </c:dPt>
          <c:dPt>
            <c:idx val="8"/>
            <c:invertIfNegative val="0"/>
            <c:bubble3D val="0"/>
            <c:spPr>
              <a:solidFill>
                <a:srgbClr val="C00000"/>
              </a:solidFill>
            </c:spPr>
          </c:dPt>
          <c:dPt>
            <c:idx val="9"/>
            <c:invertIfNegative val="0"/>
            <c:bubble3D val="0"/>
            <c:spPr>
              <a:solidFill>
                <a:srgbClr val="C00000"/>
              </a:solidFill>
            </c:spPr>
          </c:dPt>
          <c:dPt>
            <c:idx val="10"/>
            <c:invertIfNegative val="0"/>
            <c:bubble3D val="0"/>
            <c:spPr>
              <a:solidFill>
                <a:srgbClr val="C00000"/>
              </a:solidFill>
            </c:spPr>
          </c:dPt>
          <c:dPt>
            <c:idx val="11"/>
            <c:invertIfNegative val="0"/>
            <c:bubble3D val="0"/>
            <c:spPr>
              <a:solidFill>
                <a:srgbClr val="C00000"/>
              </a:solidFill>
            </c:spPr>
          </c:dPt>
          <c:dPt>
            <c:idx val="12"/>
            <c:invertIfNegative val="0"/>
            <c:bubble3D val="0"/>
            <c:spPr>
              <a:solidFill>
                <a:srgbClr val="C00000"/>
              </a:solidFill>
            </c:spPr>
          </c:dPt>
          <c:dPt>
            <c:idx val="13"/>
            <c:invertIfNegative val="0"/>
            <c:bubble3D val="0"/>
            <c:spPr>
              <a:solidFill>
                <a:srgbClr val="C00000"/>
              </a:solidFill>
            </c:spPr>
          </c:dPt>
          <c:dPt>
            <c:idx val="14"/>
            <c:invertIfNegative val="0"/>
            <c:bubble3D val="0"/>
            <c:spPr>
              <a:solidFill>
                <a:srgbClr val="C00000"/>
              </a:solidFill>
            </c:spPr>
          </c:dPt>
          <c:dPt>
            <c:idx val="15"/>
            <c:invertIfNegative val="0"/>
            <c:bubble3D val="0"/>
            <c:spPr>
              <a:solidFill>
                <a:srgbClr val="C00000"/>
              </a:solidFill>
            </c:spPr>
          </c:dPt>
          <c:dPt>
            <c:idx val="16"/>
            <c:invertIfNegative val="0"/>
            <c:bubble3D val="0"/>
            <c:spPr>
              <a:solidFill>
                <a:srgbClr val="C00000"/>
              </a:solidFill>
            </c:spPr>
          </c:dPt>
          <c:dPt>
            <c:idx val="17"/>
            <c:invertIfNegative val="0"/>
            <c:bubble3D val="0"/>
            <c:spPr>
              <a:solidFill>
                <a:srgbClr val="C00000"/>
              </a:solidFill>
            </c:spPr>
          </c:dPt>
          <c:dPt>
            <c:idx val="18"/>
            <c:invertIfNegative val="0"/>
            <c:bubble3D val="0"/>
            <c:spPr>
              <a:solidFill>
                <a:srgbClr val="C00000"/>
              </a:solidFill>
            </c:spPr>
          </c:dPt>
          <c:dPt>
            <c:idx val="19"/>
            <c:invertIfNegative val="0"/>
            <c:bubble3D val="0"/>
            <c:spPr>
              <a:solidFill>
                <a:srgbClr val="C00000"/>
              </a:solidFill>
            </c:spPr>
          </c:dPt>
          <c:dPt>
            <c:idx val="20"/>
            <c:invertIfNegative val="0"/>
            <c:bubble3D val="0"/>
            <c:spPr>
              <a:solidFill>
                <a:srgbClr val="C00000"/>
              </a:solidFill>
            </c:spPr>
          </c:dPt>
          <c:dPt>
            <c:idx val="21"/>
            <c:invertIfNegative val="0"/>
            <c:bubble3D val="0"/>
            <c:spPr>
              <a:solidFill>
                <a:srgbClr val="0070C0"/>
              </a:solidFill>
            </c:spPr>
          </c:dPt>
          <c:dPt>
            <c:idx val="22"/>
            <c:invertIfNegative val="0"/>
            <c:bubble3D val="0"/>
            <c:spPr>
              <a:solidFill>
                <a:srgbClr val="C00000"/>
              </a:solidFill>
            </c:spPr>
          </c:dPt>
          <c:dPt>
            <c:idx val="23"/>
            <c:invertIfNegative val="0"/>
            <c:bubble3D val="0"/>
            <c:spPr>
              <a:solidFill>
                <a:srgbClr val="C00000"/>
              </a:solidFill>
              <a:ln>
                <a:noFill/>
              </a:ln>
            </c:spPr>
          </c:dPt>
          <c:dPt>
            <c:idx val="24"/>
            <c:invertIfNegative val="0"/>
            <c:bubble3D val="0"/>
            <c:spPr>
              <a:solidFill>
                <a:srgbClr val="0070C0"/>
              </a:solidFill>
            </c:spPr>
          </c:dPt>
          <c:dPt>
            <c:idx val="25"/>
            <c:invertIfNegative val="0"/>
            <c:bubble3D val="0"/>
            <c:spPr>
              <a:solidFill>
                <a:srgbClr val="0070C0"/>
              </a:solidFill>
            </c:spPr>
          </c:dPt>
          <c:cat>
            <c:strRef>
              <c:f>'Figure 1'!$A$3:$A$27</c:f>
              <c:strCache>
                <c:ptCount val="25"/>
                <c:pt idx="0">
                  <c:v>11/2014</c:v>
                </c:pt>
                <c:pt idx="1">
                  <c:v>12/2014</c:v>
                </c:pt>
                <c:pt idx="2">
                  <c:v>01/2015</c:v>
                </c:pt>
                <c:pt idx="3">
                  <c:v>02/2015</c:v>
                </c:pt>
                <c:pt idx="4">
                  <c:v>03/2015</c:v>
                </c:pt>
                <c:pt idx="5">
                  <c:v>04/2015</c:v>
                </c:pt>
                <c:pt idx="6">
                  <c:v>05/2015</c:v>
                </c:pt>
                <c:pt idx="7">
                  <c:v>06/2015</c:v>
                </c:pt>
                <c:pt idx="8">
                  <c:v>07/2015</c:v>
                </c:pt>
                <c:pt idx="9">
                  <c:v>08/2015</c:v>
                </c:pt>
                <c:pt idx="10">
                  <c:v>09/2015</c:v>
                </c:pt>
                <c:pt idx="11">
                  <c:v>10/2015</c:v>
                </c:pt>
                <c:pt idx="12">
                  <c:v>11/2015</c:v>
                </c:pt>
                <c:pt idx="13">
                  <c:v>12/2015</c:v>
                </c:pt>
                <c:pt idx="14">
                  <c:v>01/2016</c:v>
                </c:pt>
                <c:pt idx="15">
                  <c:v>02/2016</c:v>
                </c:pt>
                <c:pt idx="16">
                  <c:v>03/2016</c:v>
                </c:pt>
                <c:pt idx="17">
                  <c:v>04/2016</c:v>
                </c:pt>
                <c:pt idx="18">
                  <c:v>05/2016</c:v>
                </c:pt>
                <c:pt idx="19">
                  <c:v>06/2016</c:v>
                </c:pt>
                <c:pt idx="20">
                  <c:v>07/2016</c:v>
                </c:pt>
                <c:pt idx="21">
                  <c:v>08/2016</c:v>
                </c:pt>
                <c:pt idx="22">
                  <c:v>09/2016</c:v>
                </c:pt>
                <c:pt idx="23">
                  <c:v>10/2016</c:v>
                </c:pt>
                <c:pt idx="24">
                  <c:v>11/2016</c:v>
                </c:pt>
              </c:strCache>
            </c:strRef>
          </c:cat>
          <c:val>
            <c:numRef>
              <c:f>'Figure 1'!$B$3:$B$27</c:f>
              <c:numCache>
                <c:formatCode>0.0</c:formatCode>
                <c:ptCount val="25"/>
                <c:pt idx="0">
                  <c:v>0.11991846772499716</c:v>
                </c:pt>
                <c:pt idx="1">
                  <c:v>5.3952318131694099</c:v>
                </c:pt>
                <c:pt idx="2">
                  <c:v>-1.1817237472979949</c:v>
                </c:pt>
                <c:pt idx="3">
                  <c:v>-4.2804896803758572</c:v>
                </c:pt>
                <c:pt idx="4">
                  <c:v>-5.3291588845592059</c:v>
                </c:pt>
                <c:pt idx="5">
                  <c:v>-6.8050043599574197</c:v>
                </c:pt>
                <c:pt idx="6">
                  <c:v>-10.808745583100801</c:v>
                </c:pt>
                <c:pt idx="7">
                  <c:v>-3.8343567327334851</c:v>
                </c:pt>
                <c:pt idx="8">
                  <c:v>-7.9939859512587139</c:v>
                </c:pt>
                <c:pt idx="9">
                  <c:v>-8.1308900911203086</c:v>
                </c:pt>
                <c:pt idx="10">
                  <c:v>-8.8009698431224894</c:v>
                </c:pt>
                <c:pt idx="11">
                  <c:v>-10.733689254127947</c:v>
                </c:pt>
                <c:pt idx="12">
                  <c:v>-8.4131370735219733</c:v>
                </c:pt>
                <c:pt idx="13">
                  <c:v>-9.4591581360463497</c:v>
                </c:pt>
                <c:pt idx="14">
                  <c:v>-7.6506043294540182</c:v>
                </c:pt>
                <c:pt idx="15">
                  <c:v>-1.9661259115067806</c:v>
                </c:pt>
                <c:pt idx="16">
                  <c:v>-5.8382181779142472</c:v>
                </c:pt>
                <c:pt idx="17">
                  <c:v>-3.1570110062080903</c:v>
                </c:pt>
                <c:pt idx="18">
                  <c:v>-3.0924937891290307</c:v>
                </c:pt>
                <c:pt idx="19">
                  <c:v>-6.4212864788447943</c:v>
                </c:pt>
                <c:pt idx="20">
                  <c:v>-10</c:v>
                </c:pt>
                <c:pt idx="21">
                  <c:v>0.7</c:v>
                </c:pt>
                <c:pt idx="22">
                  <c:v>-2.2999999999999998</c:v>
                </c:pt>
                <c:pt idx="23" formatCode="#,##0.0">
                  <c:v>-3.6</c:v>
                </c:pt>
                <c:pt idx="24" formatCode="#,##0.0">
                  <c:v>3.3</c:v>
                </c:pt>
              </c:numCache>
            </c:numRef>
          </c:val>
        </c:ser>
        <c:dLbls>
          <c:showLegendKey val="0"/>
          <c:showVal val="0"/>
          <c:showCatName val="0"/>
          <c:showSerName val="0"/>
          <c:showPercent val="0"/>
          <c:showBubbleSize val="0"/>
        </c:dLbls>
        <c:gapWidth val="150"/>
        <c:axId val="92845568"/>
        <c:axId val="92847104"/>
      </c:barChart>
      <c:catAx>
        <c:axId val="92845568"/>
        <c:scaling>
          <c:orientation val="minMax"/>
        </c:scaling>
        <c:delete val="0"/>
        <c:axPos val="b"/>
        <c:majorTickMark val="out"/>
        <c:minorTickMark val="none"/>
        <c:tickLblPos val="low"/>
        <c:crossAx val="92847104"/>
        <c:crosses val="autoZero"/>
        <c:auto val="1"/>
        <c:lblAlgn val="ctr"/>
        <c:lblOffset val="100"/>
        <c:noMultiLvlLbl val="0"/>
      </c:catAx>
      <c:valAx>
        <c:axId val="92847104"/>
        <c:scaling>
          <c:orientation val="minMax"/>
        </c:scaling>
        <c:delete val="0"/>
        <c:axPos val="l"/>
        <c:majorGridlines/>
        <c:numFmt formatCode="0" sourceLinked="0"/>
        <c:majorTickMark val="out"/>
        <c:minorTickMark val="none"/>
        <c:tickLblPos val="nextTo"/>
        <c:crossAx val="92845568"/>
        <c:crosses val="autoZero"/>
        <c:crossBetween val="between"/>
      </c:valAx>
    </c:plotArea>
    <c:plotVisOnly val="1"/>
    <c:dispBlanksAs val="gap"/>
    <c:showDLblsOverMax val="0"/>
  </c:chart>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Pt>
            <c:idx val="0"/>
            <c:invertIfNegative val="0"/>
            <c:bubble3D val="0"/>
            <c:spPr>
              <a:solidFill>
                <a:schemeClr val="bg2">
                  <a:lumMod val="50000"/>
                </a:schemeClr>
              </a:solidFill>
            </c:spPr>
          </c:dPt>
          <c:dPt>
            <c:idx val="1"/>
            <c:invertIfNegative val="0"/>
            <c:bubble3D val="0"/>
            <c:spPr>
              <a:solidFill>
                <a:schemeClr val="tx2">
                  <a:lumMod val="60000"/>
                  <a:lumOff val="40000"/>
                </a:schemeClr>
              </a:solidFill>
            </c:spPr>
          </c:dPt>
          <c:dPt>
            <c:idx val="2"/>
            <c:invertIfNegative val="0"/>
            <c:bubble3D val="0"/>
            <c:spPr>
              <a:solidFill>
                <a:schemeClr val="accent4">
                  <a:lumMod val="75000"/>
                </a:schemeClr>
              </a:solidFill>
            </c:spPr>
          </c:dPt>
          <c:dPt>
            <c:idx val="3"/>
            <c:invertIfNegative val="0"/>
            <c:bubble3D val="0"/>
            <c:spPr>
              <a:solidFill>
                <a:srgbClr val="C00000"/>
              </a:solidFill>
            </c:spPr>
          </c:dPt>
          <c:dPt>
            <c:idx val="4"/>
            <c:invertIfNegative val="0"/>
            <c:bubble3D val="0"/>
            <c:spPr>
              <a:solidFill>
                <a:srgbClr val="92D050"/>
              </a:solidFill>
            </c:spPr>
          </c:dPt>
          <c:dPt>
            <c:idx val="5"/>
            <c:invertIfNegative val="0"/>
            <c:bubble3D val="0"/>
            <c:spPr>
              <a:solidFill>
                <a:srgbClr val="FFC000"/>
              </a:solidFill>
            </c:spPr>
          </c:dPt>
          <c:cat>
            <c:strRef>
              <c:f>'Figure 2'!$A$3:$A$8</c:f>
              <c:strCache>
                <c:ptCount val="6"/>
                <c:pt idx="0">
                  <c:v>Truck</c:v>
                </c:pt>
                <c:pt idx="1">
                  <c:v>Rail</c:v>
                </c:pt>
                <c:pt idx="2">
                  <c:v>Pipeline</c:v>
                </c:pt>
                <c:pt idx="3">
                  <c:v>Vessel</c:v>
                </c:pt>
                <c:pt idx="4">
                  <c:v>Air</c:v>
                </c:pt>
                <c:pt idx="5">
                  <c:v>All Modes</c:v>
                </c:pt>
              </c:strCache>
            </c:strRef>
          </c:cat>
          <c:val>
            <c:numRef>
              <c:f>'Figure 2'!$B$3:$B$8</c:f>
              <c:numCache>
                <c:formatCode>0.0</c:formatCode>
                <c:ptCount val="6"/>
                <c:pt idx="0">
                  <c:v>0.6</c:v>
                </c:pt>
                <c:pt idx="1">
                  <c:v>5.0999999999999996</c:v>
                </c:pt>
                <c:pt idx="2">
                  <c:v>30.6</c:v>
                </c:pt>
                <c:pt idx="3">
                  <c:v>12.5</c:v>
                </c:pt>
                <c:pt idx="4">
                  <c:v>6.2</c:v>
                </c:pt>
                <c:pt idx="5">
                  <c:v>3.3</c:v>
                </c:pt>
              </c:numCache>
            </c:numRef>
          </c:val>
        </c:ser>
        <c:dLbls>
          <c:showLegendKey val="0"/>
          <c:showVal val="0"/>
          <c:showCatName val="0"/>
          <c:showSerName val="0"/>
          <c:showPercent val="0"/>
          <c:showBubbleSize val="0"/>
        </c:dLbls>
        <c:gapWidth val="150"/>
        <c:axId val="92894720"/>
        <c:axId val="92896256"/>
      </c:barChart>
      <c:catAx>
        <c:axId val="92894720"/>
        <c:scaling>
          <c:orientation val="minMax"/>
        </c:scaling>
        <c:delete val="0"/>
        <c:axPos val="l"/>
        <c:numFmt formatCode="General" sourceLinked="0"/>
        <c:majorTickMark val="out"/>
        <c:minorTickMark val="none"/>
        <c:tickLblPos val="nextTo"/>
        <c:txPr>
          <a:bodyPr/>
          <a:lstStyle/>
          <a:p>
            <a:pPr>
              <a:defRPr b="1"/>
            </a:pPr>
            <a:endParaRPr lang="en-US"/>
          </a:p>
        </c:txPr>
        <c:crossAx val="92896256"/>
        <c:crosses val="autoZero"/>
        <c:auto val="1"/>
        <c:lblAlgn val="ctr"/>
        <c:lblOffset val="100"/>
        <c:noMultiLvlLbl val="0"/>
      </c:catAx>
      <c:valAx>
        <c:axId val="92896256"/>
        <c:scaling>
          <c:orientation val="minMax"/>
        </c:scaling>
        <c:delete val="0"/>
        <c:axPos val="b"/>
        <c:majorGridlines>
          <c:spPr>
            <a:ln>
              <a:noFill/>
            </a:ln>
          </c:spPr>
        </c:majorGridlines>
        <c:numFmt formatCode="0.0" sourceLinked="1"/>
        <c:majorTickMark val="out"/>
        <c:minorTickMark val="none"/>
        <c:tickLblPos val="nextTo"/>
        <c:txPr>
          <a:bodyPr/>
          <a:lstStyle/>
          <a:p>
            <a:pPr>
              <a:defRPr b="1"/>
            </a:pPr>
            <a:endParaRPr lang="en-US"/>
          </a:p>
        </c:txPr>
        <c:crossAx val="92894720"/>
        <c:crosses val="autoZero"/>
        <c:crossBetween val="between"/>
      </c:valAx>
    </c:plotArea>
    <c:plotVisOnly val="1"/>
    <c:dispBlanksAs val="gap"/>
    <c:showDLblsOverMax val="0"/>
  </c:chart>
  <c:printSettings>
    <c:headerFooter/>
    <c:pageMargins b="0.75000000000000122" l="0.70000000000000062" r="0.70000000000000062" t="0.7500000000000012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FFC000"/>
            </a:solidFill>
          </c:spPr>
          <c:invertIfNegative val="0"/>
          <c:dPt>
            <c:idx val="0"/>
            <c:invertIfNegative val="0"/>
            <c:bubble3D val="0"/>
            <c:spPr>
              <a:solidFill>
                <a:schemeClr val="bg2">
                  <a:lumMod val="50000"/>
                </a:schemeClr>
              </a:solidFill>
            </c:spPr>
          </c:dPt>
          <c:dPt>
            <c:idx val="1"/>
            <c:invertIfNegative val="0"/>
            <c:bubble3D val="0"/>
            <c:spPr>
              <a:solidFill>
                <a:schemeClr val="tx2">
                  <a:lumMod val="60000"/>
                  <a:lumOff val="40000"/>
                </a:schemeClr>
              </a:solidFill>
            </c:spPr>
          </c:dPt>
          <c:dPt>
            <c:idx val="2"/>
            <c:invertIfNegative val="0"/>
            <c:bubble3D val="0"/>
            <c:spPr>
              <a:solidFill>
                <a:schemeClr val="accent4">
                  <a:lumMod val="75000"/>
                </a:schemeClr>
              </a:solidFill>
            </c:spPr>
          </c:dPt>
          <c:dPt>
            <c:idx val="3"/>
            <c:invertIfNegative val="0"/>
            <c:bubble3D val="0"/>
            <c:spPr>
              <a:solidFill>
                <a:srgbClr val="C00000"/>
              </a:solidFill>
            </c:spPr>
          </c:dPt>
          <c:dPt>
            <c:idx val="4"/>
            <c:invertIfNegative val="0"/>
            <c:bubble3D val="0"/>
            <c:spPr>
              <a:solidFill>
                <a:srgbClr val="92D050"/>
              </a:solidFill>
            </c:spPr>
          </c:dPt>
          <c:cat>
            <c:strRef>
              <c:f>'Figure 3'!$A$3:$A$8</c:f>
              <c:strCache>
                <c:ptCount val="6"/>
                <c:pt idx="0">
                  <c:v>Truck</c:v>
                </c:pt>
                <c:pt idx="1">
                  <c:v>Rail</c:v>
                </c:pt>
                <c:pt idx="2">
                  <c:v>Pipeline</c:v>
                </c:pt>
                <c:pt idx="3">
                  <c:v>Vessel</c:v>
                </c:pt>
                <c:pt idx="4">
                  <c:v>Air</c:v>
                </c:pt>
                <c:pt idx="5">
                  <c:v>All Modes</c:v>
                </c:pt>
              </c:strCache>
            </c:strRef>
          </c:cat>
          <c:val>
            <c:numRef>
              <c:f>'Figure 3'!$B$3:$B$8</c:f>
              <c:numCache>
                <c:formatCode>0.0</c:formatCode>
                <c:ptCount val="6"/>
                <c:pt idx="0">
                  <c:v>-0.1</c:v>
                </c:pt>
                <c:pt idx="1">
                  <c:v>0.6</c:v>
                </c:pt>
                <c:pt idx="2">
                  <c:v>30.1</c:v>
                </c:pt>
                <c:pt idx="3">
                  <c:v>-3.3</c:v>
                </c:pt>
                <c:pt idx="4">
                  <c:v>6.3</c:v>
                </c:pt>
                <c:pt idx="5">
                  <c:v>2.2000000000000002</c:v>
                </c:pt>
              </c:numCache>
            </c:numRef>
          </c:val>
        </c:ser>
        <c:dLbls>
          <c:showLegendKey val="0"/>
          <c:showVal val="0"/>
          <c:showCatName val="0"/>
          <c:showSerName val="0"/>
          <c:showPercent val="0"/>
          <c:showBubbleSize val="0"/>
        </c:dLbls>
        <c:gapWidth val="150"/>
        <c:axId val="92971776"/>
        <c:axId val="92973312"/>
      </c:barChart>
      <c:catAx>
        <c:axId val="92971776"/>
        <c:scaling>
          <c:orientation val="minMax"/>
        </c:scaling>
        <c:delete val="0"/>
        <c:axPos val="l"/>
        <c:numFmt formatCode="General" sourceLinked="0"/>
        <c:majorTickMark val="out"/>
        <c:minorTickMark val="none"/>
        <c:tickLblPos val="nextTo"/>
        <c:txPr>
          <a:bodyPr/>
          <a:lstStyle/>
          <a:p>
            <a:pPr>
              <a:defRPr b="1"/>
            </a:pPr>
            <a:endParaRPr lang="en-US"/>
          </a:p>
        </c:txPr>
        <c:crossAx val="92973312"/>
        <c:crosses val="autoZero"/>
        <c:auto val="1"/>
        <c:lblAlgn val="ctr"/>
        <c:lblOffset val="100"/>
        <c:noMultiLvlLbl val="0"/>
      </c:catAx>
      <c:valAx>
        <c:axId val="92973312"/>
        <c:scaling>
          <c:orientation val="minMax"/>
        </c:scaling>
        <c:delete val="0"/>
        <c:axPos val="b"/>
        <c:majorGridlines>
          <c:spPr>
            <a:ln>
              <a:noFill/>
            </a:ln>
          </c:spPr>
        </c:majorGridlines>
        <c:numFmt formatCode="0.0" sourceLinked="1"/>
        <c:majorTickMark val="out"/>
        <c:minorTickMark val="none"/>
        <c:tickLblPos val="nextTo"/>
        <c:txPr>
          <a:bodyPr/>
          <a:lstStyle/>
          <a:p>
            <a:pPr>
              <a:defRPr b="1"/>
            </a:pPr>
            <a:endParaRPr lang="en-US"/>
          </a:p>
        </c:txPr>
        <c:crossAx val="92971776"/>
        <c:crosses val="autoZero"/>
        <c:crossBetween val="between"/>
      </c:valAx>
    </c:plotArea>
    <c:plotVisOnly val="1"/>
    <c:dispBlanksAs val="gap"/>
    <c:showDLblsOverMax val="0"/>
  </c:chart>
  <c:printSettings>
    <c:headerFooter/>
    <c:pageMargins b="0.75000000000000122" l="0.70000000000000062" r="0.70000000000000062" t="0.7500000000000012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'Figure 4'!$B$2</c:f>
              <c:strCache>
                <c:ptCount val="1"/>
                <c:pt idx="0">
                  <c:v>Percent Change</c:v>
                </c:pt>
              </c:strCache>
            </c:strRef>
          </c:tx>
          <c:invertIfNegative val="0"/>
          <c:dPt>
            <c:idx val="0"/>
            <c:invertIfNegative val="0"/>
            <c:bubble3D val="0"/>
            <c:spPr>
              <a:solidFill>
                <a:schemeClr val="bg2">
                  <a:lumMod val="50000"/>
                </a:schemeClr>
              </a:solidFill>
            </c:spPr>
          </c:dPt>
          <c:dPt>
            <c:idx val="2"/>
            <c:invertIfNegative val="0"/>
            <c:bubble3D val="0"/>
            <c:spPr>
              <a:solidFill>
                <a:srgbClr val="7030A0"/>
              </a:solidFill>
            </c:spPr>
          </c:dPt>
          <c:dPt>
            <c:idx val="3"/>
            <c:invertIfNegative val="0"/>
            <c:bubble3D val="0"/>
            <c:spPr>
              <a:solidFill>
                <a:srgbClr val="C00000"/>
              </a:solidFill>
              <a:ln>
                <a:solidFill>
                  <a:srgbClr val="C00000"/>
                </a:solidFill>
              </a:ln>
            </c:spPr>
          </c:dPt>
          <c:dPt>
            <c:idx val="4"/>
            <c:invertIfNegative val="0"/>
            <c:bubble3D val="0"/>
            <c:spPr>
              <a:solidFill>
                <a:srgbClr val="92D050"/>
              </a:solidFill>
            </c:spPr>
          </c:dPt>
          <c:dPt>
            <c:idx val="5"/>
            <c:invertIfNegative val="0"/>
            <c:bubble3D val="0"/>
            <c:spPr>
              <a:solidFill>
                <a:srgbClr val="FFC000"/>
              </a:solidFill>
            </c:spPr>
          </c:dPt>
          <c:cat>
            <c:strRef>
              <c:f>'Figure 4'!$A$3:$A$8</c:f>
              <c:strCache>
                <c:ptCount val="6"/>
                <c:pt idx="0">
                  <c:v>Truck</c:v>
                </c:pt>
                <c:pt idx="1">
                  <c:v>Rail</c:v>
                </c:pt>
                <c:pt idx="2">
                  <c:v>Pipeline</c:v>
                </c:pt>
                <c:pt idx="3">
                  <c:v>Vessel</c:v>
                </c:pt>
                <c:pt idx="4">
                  <c:v>Air</c:v>
                </c:pt>
                <c:pt idx="5">
                  <c:v>All Modes</c:v>
                </c:pt>
              </c:strCache>
            </c:strRef>
          </c:cat>
          <c:val>
            <c:numRef>
              <c:f>'Figure 4'!$B$3:$B$8</c:f>
              <c:numCache>
                <c:formatCode>0.0</c:formatCode>
                <c:ptCount val="6"/>
                <c:pt idx="0">
                  <c:v>1.2</c:v>
                </c:pt>
                <c:pt idx="1">
                  <c:v>10.6</c:v>
                </c:pt>
                <c:pt idx="2">
                  <c:v>37.299999999999997</c:v>
                </c:pt>
                <c:pt idx="3">
                  <c:v>20.6</c:v>
                </c:pt>
                <c:pt idx="4">
                  <c:v>6</c:v>
                </c:pt>
                <c:pt idx="5">
                  <c:v>4.5</c:v>
                </c:pt>
              </c:numCache>
            </c:numRef>
          </c:val>
        </c:ser>
        <c:dLbls>
          <c:showLegendKey val="0"/>
          <c:showVal val="0"/>
          <c:showCatName val="0"/>
          <c:showSerName val="0"/>
          <c:showPercent val="0"/>
          <c:showBubbleSize val="0"/>
        </c:dLbls>
        <c:gapWidth val="150"/>
        <c:axId val="95248384"/>
        <c:axId val="95249920"/>
      </c:barChart>
      <c:catAx>
        <c:axId val="95248384"/>
        <c:scaling>
          <c:orientation val="minMax"/>
        </c:scaling>
        <c:delete val="0"/>
        <c:axPos val="l"/>
        <c:numFmt formatCode="General" sourceLinked="0"/>
        <c:majorTickMark val="out"/>
        <c:minorTickMark val="none"/>
        <c:tickLblPos val="nextTo"/>
        <c:txPr>
          <a:bodyPr/>
          <a:lstStyle/>
          <a:p>
            <a:pPr>
              <a:defRPr b="1"/>
            </a:pPr>
            <a:endParaRPr lang="en-US"/>
          </a:p>
        </c:txPr>
        <c:crossAx val="95249920"/>
        <c:crosses val="autoZero"/>
        <c:auto val="1"/>
        <c:lblAlgn val="ctr"/>
        <c:lblOffset val="100"/>
        <c:noMultiLvlLbl val="0"/>
      </c:catAx>
      <c:valAx>
        <c:axId val="95249920"/>
        <c:scaling>
          <c:orientation val="minMax"/>
        </c:scaling>
        <c:delete val="0"/>
        <c:axPos val="b"/>
        <c:numFmt formatCode="0.0" sourceLinked="1"/>
        <c:majorTickMark val="out"/>
        <c:minorTickMark val="none"/>
        <c:tickLblPos val="nextTo"/>
        <c:txPr>
          <a:bodyPr/>
          <a:lstStyle/>
          <a:p>
            <a:pPr>
              <a:defRPr b="1"/>
            </a:pPr>
            <a:endParaRPr lang="en-US"/>
          </a:p>
        </c:txPr>
        <c:crossAx val="95248384"/>
        <c:crosses val="autoZero"/>
        <c:crossBetween val="between"/>
      </c:valAx>
    </c:plotArea>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991025315384044E-2"/>
          <c:y val="4.5567080739520635E-2"/>
          <c:w val="0.88732343140928061"/>
          <c:h val="0.62519959552518267"/>
        </c:manualLayout>
      </c:layout>
      <c:barChart>
        <c:barDir val="col"/>
        <c:grouping val="clustered"/>
        <c:varyColors val="0"/>
        <c:ser>
          <c:idx val="0"/>
          <c:order val="0"/>
          <c:tx>
            <c:strRef>
              <c:f>'Figure 5'!$C$4</c:f>
              <c:strCache>
                <c:ptCount val="1"/>
                <c:pt idx="0">
                  <c:v>Exports</c:v>
                </c:pt>
              </c:strCache>
            </c:strRef>
          </c:tx>
          <c:invertIfNegative val="0"/>
          <c:cat>
            <c:multiLvlStrRef>
              <c:f>'Figure 5'!$A$5:$B$10</c:f>
              <c:multiLvlStrCache>
                <c:ptCount val="6"/>
                <c:lvl>
                  <c:pt idx="0">
                    <c:v> Vehicles and Parts</c:v>
                  </c:pt>
                  <c:pt idx="1">
                    <c:v> Vehicles and Parts</c:v>
                  </c:pt>
                  <c:pt idx="2">
                    <c:v> Vehicles and Parts</c:v>
                  </c:pt>
                  <c:pt idx="3">
                    <c:v> Mineral Fuels</c:v>
                  </c:pt>
                  <c:pt idx="4">
                    <c:v> Mineral Fuels</c:v>
                  </c:pt>
                  <c:pt idx="5">
                    <c:v> Electrical Machinery</c:v>
                  </c:pt>
                </c:lvl>
                <c:lvl>
                  <c:pt idx="0">
                    <c:v>All Modes</c:v>
                  </c:pt>
                  <c:pt idx="1">
                    <c:v>Truck</c:v>
                  </c:pt>
                  <c:pt idx="2">
                    <c:v>Rail</c:v>
                  </c:pt>
                  <c:pt idx="3">
                    <c:v>Pipeline</c:v>
                  </c:pt>
                  <c:pt idx="4">
                    <c:v>Vessel</c:v>
                  </c:pt>
                  <c:pt idx="5">
                    <c:v>Air</c:v>
                  </c:pt>
                </c:lvl>
              </c:multiLvlStrCache>
            </c:multiLvlStrRef>
          </c:cat>
          <c:val>
            <c:numRef>
              <c:f>'Figure 5'!$C$5:$C$10</c:f>
              <c:numCache>
                <c:formatCode>0.0</c:formatCode>
                <c:ptCount val="6"/>
                <c:pt idx="0" formatCode="#,##0.0">
                  <c:v>3.6735846809999999</c:v>
                </c:pt>
                <c:pt idx="1">
                  <c:v>2.4489999999999998</c:v>
                </c:pt>
                <c:pt idx="2">
                  <c:v>1.024</c:v>
                </c:pt>
                <c:pt idx="3">
                  <c:v>0.68899999999999995</c:v>
                </c:pt>
                <c:pt idx="4">
                  <c:v>0.47699999999999998</c:v>
                </c:pt>
                <c:pt idx="5">
                  <c:v>0.27500000000000002</c:v>
                </c:pt>
              </c:numCache>
            </c:numRef>
          </c:val>
        </c:ser>
        <c:ser>
          <c:idx val="1"/>
          <c:order val="1"/>
          <c:tx>
            <c:strRef>
              <c:f>'Figure 5'!$D$4</c:f>
              <c:strCache>
                <c:ptCount val="1"/>
                <c:pt idx="0">
                  <c:v>Imports</c:v>
                </c:pt>
              </c:strCache>
            </c:strRef>
          </c:tx>
          <c:invertIfNegative val="0"/>
          <c:cat>
            <c:multiLvlStrRef>
              <c:f>'Figure 5'!$A$5:$B$10</c:f>
              <c:multiLvlStrCache>
                <c:ptCount val="6"/>
                <c:lvl>
                  <c:pt idx="0">
                    <c:v> Vehicles and Parts</c:v>
                  </c:pt>
                  <c:pt idx="1">
                    <c:v> Vehicles and Parts</c:v>
                  </c:pt>
                  <c:pt idx="2">
                    <c:v> Vehicles and Parts</c:v>
                  </c:pt>
                  <c:pt idx="3">
                    <c:v> Mineral Fuels</c:v>
                  </c:pt>
                  <c:pt idx="4">
                    <c:v> Mineral Fuels</c:v>
                  </c:pt>
                  <c:pt idx="5">
                    <c:v> Electrical Machinery</c:v>
                  </c:pt>
                </c:lvl>
                <c:lvl>
                  <c:pt idx="0">
                    <c:v>All Modes</c:v>
                  </c:pt>
                  <c:pt idx="1">
                    <c:v>Truck</c:v>
                  </c:pt>
                  <c:pt idx="2">
                    <c:v>Rail</c:v>
                  </c:pt>
                  <c:pt idx="3">
                    <c:v>Pipeline</c:v>
                  </c:pt>
                  <c:pt idx="4">
                    <c:v>Vessel</c:v>
                  </c:pt>
                  <c:pt idx="5">
                    <c:v>Air</c:v>
                  </c:pt>
                </c:lvl>
              </c:multiLvlStrCache>
            </c:multiLvlStrRef>
          </c:cat>
          <c:val>
            <c:numRef>
              <c:f>'Figure 5'!$D$5:$D$10</c:f>
              <c:numCache>
                <c:formatCode>0.0</c:formatCode>
                <c:ptCount val="6"/>
                <c:pt idx="0" formatCode="#,##0.0">
                  <c:v>5.148080309</c:v>
                </c:pt>
                <c:pt idx="1">
                  <c:v>2.548</c:v>
                </c:pt>
                <c:pt idx="2">
                  <c:v>2.593</c:v>
                </c:pt>
                <c:pt idx="3">
                  <c:v>3.8090000000000002</c:v>
                </c:pt>
                <c:pt idx="4">
                  <c:v>0.65300000000000002</c:v>
                </c:pt>
                <c:pt idx="5">
                  <c:v>0.13800000000000001</c:v>
                </c:pt>
              </c:numCache>
            </c:numRef>
          </c:val>
        </c:ser>
        <c:ser>
          <c:idx val="2"/>
          <c:order val="2"/>
          <c:tx>
            <c:strRef>
              <c:f>'Figure 5'!$E$4</c:f>
              <c:strCache>
                <c:ptCount val="1"/>
                <c:pt idx="0">
                  <c:v>Total</c:v>
                </c:pt>
              </c:strCache>
            </c:strRef>
          </c:tx>
          <c:invertIfNegative val="0"/>
          <c:cat>
            <c:multiLvlStrRef>
              <c:f>'Figure 5'!$A$5:$B$10</c:f>
              <c:multiLvlStrCache>
                <c:ptCount val="6"/>
                <c:lvl>
                  <c:pt idx="0">
                    <c:v> Vehicles and Parts</c:v>
                  </c:pt>
                  <c:pt idx="1">
                    <c:v> Vehicles and Parts</c:v>
                  </c:pt>
                  <c:pt idx="2">
                    <c:v> Vehicles and Parts</c:v>
                  </c:pt>
                  <c:pt idx="3">
                    <c:v> Mineral Fuels</c:v>
                  </c:pt>
                  <c:pt idx="4">
                    <c:v> Mineral Fuels</c:v>
                  </c:pt>
                  <c:pt idx="5">
                    <c:v> Electrical Machinery</c:v>
                  </c:pt>
                </c:lvl>
                <c:lvl>
                  <c:pt idx="0">
                    <c:v>All Modes</c:v>
                  </c:pt>
                  <c:pt idx="1">
                    <c:v>Truck</c:v>
                  </c:pt>
                  <c:pt idx="2">
                    <c:v>Rail</c:v>
                  </c:pt>
                  <c:pt idx="3">
                    <c:v>Pipeline</c:v>
                  </c:pt>
                  <c:pt idx="4">
                    <c:v>Vessel</c:v>
                  </c:pt>
                  <c:pt idx="5">
                    <c:v>Air</c:v>
                  </c:pt>
                </c:lvl>
              </c:multiLvlStrCache>
            </c:multiLvlStrRef>
          </c:cat>
          <c:val>
            <c:numRef>
              <c:f>'Figure 5'!$E$5:$E$10</c:f>
              <c:numCache>
                <c:formatCode>0.0</c:formatCode>
                <c:ptCount val="6"/>
                <c:pt idx="0" formatCode="#,##0.0">
                  <c:v>8.8216649900000004</c:v>
                </c:pt>
                <c:pt idx="1">
                  <c:v>4.9969999999999999</c:v>
                </c:pt>
                <c:pt idx="2">
                  <c:v>3.617</c:v>
                </c:pt>
                <c:pt idx="3">
                  <c:v>4.4980000000000002</c:v>
                </c:pt>
                <c:pt idx="4">
                  <c:v>1.1299999999999999</c:v>
                </c:pt>
                <c:pt idx="5">
                  <c:v>0.41299999999999998</c:v>
                </c:pt>
              </c:numCache>
            </c:numRef>
          </c:val>
        </c:ser>
        <c:dLbls>
          <c:showLegendKey val="0"/>
          <c:showVal val="0"/>
          <c:showCatName val="0"/>
          <c:showSerName val="0"/>
          <c:showPercent val="0"/>
          <c:showBubbleSize val="0"/>
        </c:dLbls>
        <c:gapWidth val="150"/>
        <c:axId val="95043968"/>
        <c:axId val="95045504"/>
      </c:barChart>
      <c:catAx>
        <c:axId val="95043968"/>
        <c:scaling>
          <c:orientation val="minMax"/>
        </c:scaling>
        <c:delete val="0"/>
        <c:axPos val="b"/>
        <c:majorTickMark val="out"/>
        <c:minorTickMark val="none"/>
        <c:tickLblPos val="nextTo"/>
        <c:crossAx val="95045504"/>
        <c:crosses val="autoZero"/>
        <c:auto val="1"/>
        <c:lblAlgn val="ctr"/>
        <c:lblOffset val="100"/>
        <c:noMultiLvlLbl val="0"/>
      </c:catAx>
      <c:valAx>
        <c:axId val="95045504"/>
        <c:scaling>
          <c:orientation val="minMax"/>
        </c:scaling>
        <c:delete val="0"/>
        <c:axPos val="l"/>
        <c:numFmt formatCode="#,##0.0" sourceLinked="1"/>
        <c:majorTickMark val="out"/>
        <c:minorTickMark val="none"/>
        <c:tickLblPos val="nextTo"/>
        <c:crossAx val="95043968"/>
        <c:crosses val="autoZero"/>
        <c:crossBetween val="between"/>
      </c:valAx>
    </c:plotArea>
    <c:legend>
      <c:legendPos val="r"/>
      <c:layout>
        <c:manualLayout>
          <c:xMode val="edge"/>
          <c:yMode val="edge"/>
          <c:x val="0.87465141321301754"/>
          <c:y val="3.1609532498077991E-2"/>
          <c:w val="0.10461879200568619"/>
          <c:h val="0.21460617423507347"/>
        </c:manualLayout>
      </c:layout>
      <c:overlay val="0"/>
    </c:legend>
    <c:plotVisOnly val="1"/>
    <c:dispBlanksAs val="gap"/>
    <c:showDLblsOverMax val="0"/>
  </c:chart>
  <c:txPr>
    <a:bodyPr/>
    <a:lstStyle/>
    <a:p>
      <a:pPr>
        <a:defRPr b="1"/>
      </a:pPr>
      <a:endParaRPr lang="en-US"/>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757879010145079E-2"/>
          <c:y val="4.3098394378337415E-2"/>
          <c:w val="0.90821827561343704"/>
          <c:h val="0.70893405164992451"/>
        </c:manualLayout>
      </c:layout>
      <c:barChart>
        <c:barDir val="col"/>
        <c:grouping val="clustered"/>
        <c:varyColors val="0"/>
        <c:ser>
          <c:idx val="0"/>
          <c:order val="0"/>
          <c:tx>
            <c:strRef>
              <c:f>'Figure 6'!$C$4</c:f>
              <c:strCache>
                <c:ptCount val="1"/>
                <c:pt idx="0">
                  <c:v>Exports</c:v>
                </c:pt>
              </c:strCache>
            </c:strRef>
          </c:tx>
          <c:invertIfNegative val="0"/>
          <c:cat>
            <c:multiLvlStrRef>
              <c:f>'Figure 6'!$A$5:$B$10</c:f>
              <c:multiLvlStrCache>
                <c:ptCount val="6"/>
                <c:lvl>
                  <c:pt idx="0">
                    <c:v> Electrical Machinery</c:v>
                  </c:pt>
                  <c:pt idx="1">
                    <c:v> Electrical Machinery</c:v>
                  </c:pt>
                  <c:pt idx="2">
                    <c:v> Vehicles and Parts</c:v>
                  </c:pt>
                  <c:pt idx="3">
                    <c:v> Mineral Fuels</c:v>
                  </c:pt>
                  <c:pt idx="4">
                    <c:v> Mineral Fuels</c:v>
                  </c:pt>
                  <c:pt idx="5">
                    <c:v> Electrical Machinery</c:v>
                  </c:pt>
                </c:lvl>
                <c:lvl>
                  <c:pt idx="0">
                    <c:v>All Modes</c:v>
                  </c:pt>
                  <c:pt idx="1">
                    <c:v>Truck</c:v>
                  </c:pt>
                  <c:pt idx="2">
                    <c:v>Rail</c:v>
                  </c:pt>
                  <c:pt idx="3">
                    <c:v>Pipeline</c:v>
                  </c:pt>
                  <c:pt idx="4">
                    <c:v>Vessel</c:v>
                  </c:pt>
                  <c:pt idx="5">
                    <c:v>Air</c:v>
                  </c:pt>
                </c:lvl>
              </c:multiLvlStrCache>
            </c:multiLvlStrRef>
          </c:cat>
          <c:val>
            <c:numRef>
              <c:f>'Figure 6'!$C$5:$C$10</c:f>
              <c:numCache>
                <c:formatCode>#,##0.0</c:formatCode>
                <c:ptCount val="6"/>
                <c:pt idx="0">
                  <c:v>3.4479890279999998</c:v>
                </c:pt>
                <c:pt idx="1">
                  <c:v>3.0790000000000002</c:v>
                </c:pt>
                <c:pt idx="2">
                  <c:v>0.69899999999999995</c:v>
                </c:pt>
                <c:pt idx="3">
                  <c:v>0.32</c:v>
                </c:pt>
                <c:pt idx="4">
                  <c:v>1.347</c:v>
                </c:pt>
                <c:pt idx="5">
                  <c:v>0.253</c:v>
                </c:pt>
              </c:numCache>
            </c:numRef>
          </c:val>
        </c:ser>
        <c:ser>
          <c:idx val="1"/>
          <c:order val="1"/>
          <c:tx>
            <c:strRef>
              <c:f>'Figure 6'!$D$4</c:f>
              <c:strCache>
                <c:ptCount val="1"/>
                <c:pt idx="0">
                  <c:v>Imports</c:v>
                </c:pt>
              </c:strCache>
            </c:strRef>
          </c:tx>
          <c:invertIfNegative val="0"/>
          <c:cat>
            <c:multiLvlStrRef>
              <c:f>'Figure 6'!$A$5:$B$10</c:f>
              <c:multiLvlStrCache>
                <c:ptCount val="6"/>
                <c:lvl>
                  <c:pt idx="0">
                    <c:v> Electrical Machinery</c:v>
                  </c:pt>
                  <c:pt idx="1">
                    <c:v> Electrical Machinery</c:v>
                  </c:pt>
                  <c:pt idx="2">
                    <c:v> Vehicles and Parts</c:v>
                  </c:pt>
                  <c:pt idx="3">
                    <c:v> Mineral Fuels</c:v>
                  </c:pt>
                  <c:pt idx="4">
                    <c:v> Mineral Fuels</c:v>
                  </c:pt>
                  <c:pt idx="5">
                    <c:v> Electrical Machinery</c:v>
                  </c:pt>
                </c:lvl>
                <c:lvl>
                  <c:pt idx="0">
                    <c:v>All Modes</c:v>
                  </c:pt>
                  <c:pt idx="1">
                    <c:v>Truck</c:v>
                  </c:pt>
                  <c:pt idx="2">
                    <c:v>Rail</c:v>
                  </c:pt>
                  <c:pt idx="3">
                    <c:v>Pipeline</c:v>
                  </c:pt>
                  <c:pt idx="4">
                    <c:v>Vessel</c:v>
                  </c:pt>
                  <c:pt idx="5">
                    <c:v>Air</c:v>
                  </c:pt>
                </c:lvl>
              </c:multiLvlStrCache>
            </c:multiLvlStrRef>
          </c:cat>
          <c:val>
            <c:numRef>
              <c:f>'Figure 6'!$D$5:$D$10</c:f>
              <c:numCache>
                <c:formatCode>#,##0.0</c:formatCode>
                <c:ptCount val="6"/>
                <c:pt idx="0">
                  <c:v>5.7245276499999997</c:v>
                </c:pt>
                <c:pt idx="1">
                  <c:v>5.4139999999999997</c:v>
                </c:pt>
                <c:pt idx="2">
                  <c:v>3.1259999999999999</c:v>
                </c:pt>
                <c:pt idx="3">
                  <c:v>1.0999999999999999E-2</c:v>
                </c:pt>
                <c:pt idx="4">
                  <c:v>0.81200000000000006</c:v>
                </c:pt>
                <c:pt idx="5">
                  <c:v>0.14699999999999999</c:v>
                </c:pt>
              </c:numCache>
            </c:numRef>
          </c:val>
        </c:ser>
        <c:ser>
          <c:idx val="2"/>
          <c:order val="2"/>
          <c:tx>
            <c:strRef>
              <c:f>'Figure 6'!$E$4</c:f>
              <c:strCache>
                <c:ptCount val="1"/>
                <c:pt idx="0">
                  <c:v>Total</c:v>
                </c:pt>
              </c:strCache>
            </c:strRef>
          </c:tx>
          <c:invertIfNegative val="0"/>
          <c:cat>
            <c:multiLvlStrRef>
              <c:f>'Figure 6'!$A$5:$B$10</c:f>
              <c:multiLvlStrCache>
                <c:ptCount val="6"/>
                <c:lvl>
                  <c:pt idx="0">
                    <c:v> Electrical Machinery</c:v>
                  </c:pt>
                  <c:pt idx="1">
                    <c:v> Electrical Machinery</c:v>
                  </c:pt>
                  <c:pt idx="2">
                    <c:v> Vehicles and Parts</c:v>
                  </c:pt>
                  <c:pt idx="3">
                    <c:v> Mineral Fuels</c:v>
                  </c:pt>
                  <c:pt idx="4">
                    <c:v> Mineral Fuels</c:v>
                  </c:pt>
                  <c:pt idx="5">
                    <c:v> Electrical Machinery</c:v>
                  </c:pt>
                </c:lvl>
                <c:lvl>
                  <c:pt idx="0">
                    <c:v>All Modes</c:v>
                  </c:pt>
                  <c:pt idx="1">
                    <c:v>Truck</c:v>
                  </c:pt>
                  <c:pt idx="2">
                    <c:v>Rail</c:v>
                  </c:pt>
                  <c:pt idx="3">
                    <c:v>Pipeline</c:v>
                  </c:pt>
                  <c:pt idx="4">
                    <c:v>Vessel</c:v>
                  </c:pt>
                  <c:pt idx="5">
                    <c:v>Air</c:v>
                  </c:pt>
                </c:lvl>
              </c:multiLvlStrCache>
            </c:multiLvlStrRef>
          </c:cat>
          <c:val>
            <c:numRef>
              <c:f>'Figure 6'!$E$5:$E$10</c:f>
              <c:numCache>
                <c:formatCode>#,##0.0</c:formatCode>
                <c:ptCount val="6"/>
                <c:pt idx="0">
                  <c:v>9.1725166779999991</c:v>
                </c:pt>
                <c:pt idx="1">
                  <c:v>8.4930000000000003</c:v>
                </c:pt>
                <c:pt idx="2">
                  <c:v>3.8250000000000002</c:v>
                </c:pt>
                <c:pt idx="3">
                  <c:v>0.33100000000000002</c:v>
                </c:pt>
                <c:pt idx="4">
                  <c:v>2.1589999999999998</c:v>
                </c:pt>
                <c:pt idx="5">
                  <c:v>0.4</c:v>
                </c:pt>
              </c:numCache>
            </c:numRef>
          </c:val>
        </c:ser>
        <c:dLbls>
          <c:showLegendKey val="0"/>
          <c:showVal val="0"/>
          <c:showCatName val="0"/>
          <c:showSerName val="0"/>
          <c:showPercent val="0"/>
          <c:showBubbleSize val="0"/>
        </c:dLbls>
        <c:gapWidth val="150"/>
        <c:axId val="95136768"/>
        <c:axId val="95135232"/>
      </c:barChart>
      <c:valAx>
        <c:axId val="95135232"/>
        <c:scaling>
          <c:orientation val="minMax"/>
        </c:scaling>
        <c:delete val="0"/>
        <c:axPos val="l"/>
        <c:numFmt formatCode="#,##0.0" sourceLinked="1"/>
        <c:majorTickMark val="out"/>
        <c:minorTickMark val="none"/>
        <c:tickLblPos val="nextTo"/>
        <c:txPr>
          <a:bodyPr/>
          <a:lstStyle/>
          <a:p>
            <a:pPr>
              <a:defRPr b="1"/>
            </a:pPr>
            <a:endParaRPr lang="en-US"/>
          </a:p>
        </c:txPr>
        <c:crossAx val="95136768"/>
        <c:crosses val="autoZero"/>
        <c:crossBetween val="between"/>
      </c:valAx>
      <c:catAx>
        <c:axId val="95136768"/>
        <c:scaling>
          <c:orientation val="minMax"/>
        </c:scaling>
        <c:delete val="0"/>
        <c:axPos val="b"/>
        <c:majorTickMark val="out"/>
        <c:minorTickMark val="none"/>
        <c:tickLblPos val="nextTo"/>
        <c:txPr>
          <a:bodyPr/>
          <a:lstStyle/>
          <a:p>
            <a:pPr>
              <a:defRPr b="1"/>
            </a:pPr>
            <a:endParaRPr lang="en-US"/>
          </a:p>
        </c:txPr>
        <c:crossAx val="95135232"/>
        <c:crosses val="autoZero"/>
        <c:auto val="1"/>
        <c:lblAlgn val="ctr"/>
        <c:lblOffset val="100"/>
        <c:noMultiLvlLbl val="0"/>
      </c:catAx>
    </c:plotArea>
    <c:legend>
      <c:legendPos val="r"/>
      <c:layout>
        <c:manualLayout>
          <c:xMode val="edge"/>
          <c:yMode val="edge"/>
          <c:x val="0.87126226250514738"/>
          <c:y val="3.7576070643685254E-2"/>
          <c:w val="0.10682591897755388"/>
          <c:h val="0.2116575245041189"/>
        </c:manualLayout>
      </c:layout>
      <c:overlay val="0"/>
      <c:txPr>
        <a:bodyPr/>
        <a:lstStyle/>
        <a:p>
          <a:pPr rtl="0">
            <a:defRPr b="1"/>
          </a:pPr>
          <a:endParaRPr lang="en-US"/>
        </a:p>
      </c:txPr>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3</xdr:col>
      <xdr:colOff>28576</xdr:colOff>
      <xdr:row>1</xdr:row>
      <xdr:rowOff>38100</xdr:rowOff>
    </xdr:from>
    <xdr:to>
      <xdr:col>14</xdr:col>
      <xdr:colOff>371476</xdr:colOff>
      <xdr:row>24</xdr:row>
      <xdr:rowOff>38100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115179</xdr:colOff>
      <xdr:row>1</xdr:row>
      <xdr:rowOff>4689</xdr:rowOff>
    </xdr:from>
    <xdr:to>
      <xdr:col>4</xdr:col>
      <xdr:colOff>1143879</xdr:colOff>
      <xdr:row>12</xdr:row>
      <xdr:rowOff>108146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184932</xdr:colOff>
      <xdr:row>1</xdr:row>
      <xdr:rowOff>15534</xdr:rowOff>
    </xdr:from>
    <xdr:to>
      <xdr:col>6</xdr:col>
      <xdr:colOff>444012</xdr:colOff>
      <xdr:row>11</xdr:row>
      <xdr:rowOff>126609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219514</xdr:colOff>
      <xdr:row>0</xdr:row>
      <xdr:rowOff>437564</xdr:rowOff>
    </xdr:from>
    <xdr:to>
      <xdr:col>9</xdr:col>
      <xdr:colOff>44254</xdr:colOff>
      <xdr:row>12</xdr:row>
      <xdr:rowOff>26670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36635</xdr:colOff>
      <xdr:row>12</xdr:row>
      <xdr:rowOff>32936</xdr:rowOff>
    </xdr:from>
    <xdr:to>
      <xdr:col>4</xdr:col>
      <xdr:colOff>1069732</xdr:colOff>
      <xdr:row>29</xdr:row>
      <xdr:rowOff>73268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29309</xdr:colOff>
      <xdr:row>12</xdr:row>
      <xdr:rowOff>79005</xdr:rowOff>
    </xdr:from>
    <xdr:to>
      <xdr:col>4</xdr:col>
      <xdr:colOff>857250</xdr:colOff>
      <xdr:row>30</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s://en.wikipedia.org/wiki/Pipeline"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9.bin"/><Relationship Id="rId1" Type="http://schemas.openxmlformats.org/officeDocument/2006/relationships/hyperlink" Target="https://en.wikipedia.org/wiki/Pipelin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D36"/>
  <sheetViews>
    <sheetView topLeftCell="A18" workbookViewId="0">
      <selection activeCell="A32" sqref="A32:B36"/>
    </sheetView>
  </sheetViews>
  <sheetFormatPr defaultRowHeight="14.25" x14ac:dyDescent="0.2"/>
  <cols>
    <col min="1" max="1" width="9.140625" style="96"/>
    <col min="2" max="2" width="16" style="96" customWidth="1"/>
    <col min="3" max="16384" width="9.140625" style="96"/>
  </cols>
  <sheetData>
    <row r="1" spans="1:4" ht="52.5" customHeight="1" x14ac:dyDescent="0.25">
      <c r="A1" s="131" t="s">
        <v>45</v>
      </c>
      <c r="B1" s="131"/>
      <c r="C1" s="131"/>
      <c r="D1" s="131"/>
    </row>
    <row r="2" spans="1:4" x14ac:dyDescent="0.2">
      <c r="B2" s="97"/>
    </row>
    <row r="3" spans="1:4" x14ac:dyDescent="0.2">
      <c r="A3" s="96" t="str">
        <f>"11/2014"</f>
        <v>11/2014</v>
      </c>
      <c r="B3" s="97">
        <v>0.11991846772499716</v>
      </c>
    </row>
    <row r="4" spans="1:4" x14ac:dyDescent="0.2">
      <c r="A4" s="96" t="str">
        <f>"12/2014"</f>
        <v>12/2014</v>
      </c>
      <c r="B4" s="97">
        <v>5.3952318131694099</v>
      </c>
    </row>
    <row r="5" spans="1:4" x14ac:dyDescent="0.2">
      <c r="A5" s="96" t="str">
        <f>"01/2015"</f>
        <v>01/2015</v>
      </c>
      <c r="B5" s="97">
        <v>-1.1817237472979949</v>
      </c>
    </row>
    <row r="6" spans="1:4" x14ac:dyDescent="0.2">
      <c r="A6" s="96" t="str">
        <f>"02/2015"</f>
        <v>02/2015</v>
      </c>
      <c r="B6" s="97">
        <v>-4.2804896803758572</v>
      </c>
    </row>
    <row r="7" spans="1:4" x14ac:dyDescent="0.2">
      <c r="A7" s="96" t="str">
        <f>"03/2015"</f>
        <v>03/2015</v>
      </c>
      <c r="B7" s="97">
        <v>-5.3291588845592059</v>
      </c>
    </row>
    <row r="8" spans="1:4" x14ac:dyDescent="0.2">
      <c r="A8" s="96" t="str">
        <f>"04/2015"</f>
        <v>04/2015</v>
      </c>
      <c r="B8" s="97">
        <v>-6.8050043599574197</v>
      </c>
    </row>
    <row r="9" spans="1:4" x14ac:dyDescent="0.2">
      <c r="A9" s="96" t="str">
        <f>"05/2015"</f>
        <v>05/2015</v>
      </c>
      <c r="B9" s="97">
        <v>-10.808745583100801</v>
      </c>
    </row>
    <row r="10" spans="1:4" x14ac:dyDescent="0.2">
      <c r="A10" s="96" t="str">
        <f>"06/2015"</f>
        <v>06/2015</v>
      </c>
      <c r="B10" s="97">
        <v>-3.8343567327334851</v>
      </c>
    </row>
    <row r="11" spans="1:4" x14ac:dyDescent="0.2">
      <c r="A11" s="96" t="str">
        <f>"07/2015"</f>
        <v>07/2015</v>
      </c>
      <c r="B11" s="97">
        <v>-7.9939859512587139</v>
      </c>
    </row>
    <row r="12" spans="1:4" x14ac:dyDescent="0.2">
      <c r="A12" s="96" t="str">
        <f>"08/2015"</f>
        <v>08/2015</v>
      </c>
      <c r="B12" s="97">
        <v>-8.1308900911203086</v>
      </c>
    </row>
    <row r="13" spans="1:4" x14ac:dyDescent="0.2">
      <c r="A13" s="96" t="str">
        <f>"09/2015"</f>
        <v>09/2015</v>
      </c>
      <c r="B13" s="97">
        <v>-8.8009698431224894</v>
      </c>
    </row>
    <row r="14" spans="1:4" x14ac:dyDescent="0.2">
      <c r="A14" s="96" t="str">
        <f>"10/2015"</f>
        <v>10/2015</v>
      </c>
      <c r="B14" s="97">
        <v>-10.733689254127947</v>
      </c>
    </row>
    <row r="15" spans="1:4" x14ac:dyDescent="0.2">
      <c r="A15" s="96" t="str">
        <f>"11/2015"</f>
        <v>11/2015</v>
      </c>
      <c r="B15" s="97">
        <v>-8.4131370735219733</v>
      </c>
    </row>
    <row r="16" spans="1:4" x14ac:dyDescent="0.2">
      <c r="A16" s="96" t="str">
        <f>"12/2015"</f>
        <v>12/2015</v>
      </c>
      <c r="B16" s="97">
        <v>-9.4591581360463497</v>
      </c>
    </row>
    <row r="17" spans="1:2" x14ac:dyDescent="0.2">
      <c r="A17" s="96" t="str">
        <f>"01/2016"</f>
        <v>01/2016</v>
      </c>
      <c r="B17" s="97">
        <v>-7.6506043294540182</v>
      </c>
    </row>
    <row r="18" spans="1:2" x14ac:dyDescent="0.2">
      <c r="A18" s="96" t="str">
        <f>"02/2016"</f>
        <v>02/2016</v>
      </c>
      <c r="B18" s="97">
        <v>-1.9661259115067806</v>
      </c>
    </row>
    <row r="19" spans="1:2" x14ac:dyDescent="0.2">
      <c r="A19" s="96" t="str">
        <f>"03/2016"</f>
        <v>03/2016</v>
      </c>
      <c r="B19" s="97">
        <v>-5.8382181779142472</v>
      </c>
    </row>
    <row r="20" spans="1:2" x14ac:dyDescent="0.2">
      <c r="A20" s="96" t="str">
        <f>"04/2016"</f>
        <v>04/2016</v>
      </c>
      <c r="B20" s="97">
        <v>-3.1570110062080903</v>
      </c>
    </row>
    <row r="21" spans="1:2" x14ac:dyDescent="0.2">
      <c r="A21" s="96" t="str">
        <f>"05/2016"</f>
        <v>05/2016</v>
      </c>
      <c r="B21" s="97">
        <v>-3.0924937891290307</v>
      </c>
    </row>
    <row r="22" spans="1:2" x14ac:dyDescent="0.2">
      <c r="A22" s="98" t="str">
        <f>"06/2016"</f>
        <v>06/2016</v>
      </c>
      <c r="B22" s="99">
        <v>-6.4212864788447943</v>
      </c>
    </row>
    <row r="23" spans="1:2" x14ac:dyDescent="0.2">
      <c r="A23" s="98" t="str">
        <f>"07/2016"</f>
        <v>07/2016</v>
      </c>
      <c r="B23" s="99">
        <f>'Table 1'!F10</f>
        <v>-10</v>
      </c>
    </row>
    <row r="24" spans="1:2" x14ac:dyDescent="0.2">
      <c r="A24" s="98" t="str">
        <f>"08/2016"</f>
        <v>08/2016</v>
      </c>
      <c r="B24" s="99">
        <f>'Table 1'!F11</f>
        <v>0.7</v>
      </c>
    </row>
    <row r="25" spans="1:2" x14ac:dyDescent="0.2">
      <c r="A25" s="98" t="str">
        <f>"09/2016"</f>
        <v>09/2016</v>
      </c>
      <c r="B25" s="99">
        <v>-2.2999999999999998</v>
      </c>
    </row>
    <row r="26" spans="1:2" x14ac:dyDescent="0.2">
      <c r="A26" s="98" t="str">
        <f>"10/2016"</f>
        <v>10/2016</v>
      </c>
      <c r="B26" s="109">
        <v>-3.6</v>
      </c>
    </row>
    <row r="27" spans="1:2" x14ac:dyDescent="0.2">
      <c r="A27" s="98" t="str">
        <f>"11/2016"</f>
        <v>11/2016</v>
      </c>
      <c r="B27" s="110">
        <v>3.3</v>
      </c>
    </row>
    <row r="29" spans="1:2" ht="15" customHeight="1" x14ac:dyDescent="0.2"/>
    <row r="30" spans="1:2" ht="4.5" hidden="1" customHeight="1" x14ac:dyDescent="0.2"/>
    <row r="31" spans="1:2" hidden="1" x14ac:dyDescent="0.2"/>
    <row r="32" spans="1:2" hidden="1" x14ac:dyDescent="0.2">
      <c r="A32" s="132" t="s">
        <v>26</v>
      </c>
      <c r="B32" s="132"/>
    </row>
    <row r="33" spans="1:2" hidden="1" x14ac:dyDescent="0.2">
      <c r="A33" s="132"/>
      <c r="B33" s="132"/>
    </row>
    <row r="34" spans="1:2" x14ac:dyDescent="0.2">
      <c r="A34" s="132"/>
      <c r="B34" s="132"/>
    </row>
    <row r="35" spans="1:2" x14ac:dyDescent="0.2">
      <c r="A35" s="132"/>
      <c r="B35" s="132"/>
    </row>
    <row r="36" spans="1:2" x14ac:dyDescent="0.2">
      <c r="A36" s="132"/>
      <c r="B36" s="132"/>
    </row>
  </sheetData>
  <mergeCells count="2">
    <mergeCell ref="A1:D1"/>
    <mergeCell ref="A32:B3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F21"/>
  <sheetViews>
    <sheetView topLeftCell="A6" zoomScale="130" zoomScaleNormal="130" zoomScaleSheetLayoutView="106" workbookViewId="0">
      <selection activeCell="A9" sqref="A9:B9"/>
    </sheetView>
  </sheetViews>
  <sheetFormatPr defaultRowHeight="12.75" x14ac:dyDescent="0.2"/>
  <cols>
    <col min="1" max="1" width="20.85546875" customWidth="1"/>
    <col min="2" max="2" width="25" customWidth="1"/>
    <col min="3" max="3" width="26.42578125" customWidth="1"/>
    <col min="4" max="4" width="15.85546875" bestFit="1" customWidth="1"/>
    <col min="5" max="5" width="23" customWidth="1"/>
  </cols>
  <sheetData>
    <row r="1" spans="1:6" ht="29.25" customHeight="1" x14ac:dyDescent="0.2">
      <c r="A1" s="133" t="s">
        <v>46</v>
      </c>
      <c r="B1" s="133"/>
      <c r="C1" s="18"/>
      <c r="D1" s="18"/>
      <c r="E1" s="18"/>
      <c r="F1" s="18"/>
    </row>
    <row r="2" spans="1:6" ht="12.75" customHeight="1" x14ac:dyDescent="0.2">
      <c r="A2" s="21" t="s">
        <v>14</v>
      </c>
      <c r="B2" s="21" t="s">
        <v>30</v>
      </c>
      <c r="C2" s="17"/>
      <c r="F2" s="17"/>
    </row>
    <row r="3" spans="1:6" ht="13.15" customHeight="1" x14ac:dyDescent="0.2">
      <c r="A3" s="34" t="s">
        <v>18</v>
      </c>
      <c r="B3" s="22">
        <f>'Table 2'!E14</f>
        <v>0.6</v>
      </c>
      <c r="C3" s="26"/>
      <c r="F3" s="26"/>
    </row>
    <row r="4" spans="1:6" ht="13.15" customHeight="1" x14ac:dyDescent="0.2">
      <c r="A4" s="19" t="s">
        <v>19</v>
      </c>
      <c r="B4" s="22">
        <f>'Table 2'!E18</f>
        <v>5.0999999999999996</v>
      </c>
    </row>
    <row r="5" spans="1:6" x14ac:dyDescent="0.2">
      <c r="A5" s="19" t="s">
        <v>20</v>
      </c>
      <c r="B5" s="22">
        <f>'Table 2'!E22</f>
        <v>30.6</v>
      </c>
    </row>
    <row r="6" spans="1:6" x14ac:dyDescent="0.2">
      <c r="A6" s="19" t="s">
        <v>23</v>
      </c>
      <c r="B6" s="22">
        <f>'Table 2'!E26</f>
        <v>12.5</v>
      </c>
    </row>
    <row r="7" spans="1:6" x14ac:dyDescent="0.2">
      <c r="A7" s="19" t="s">
        <v>22</v>
      </c>
      <c r="B7" s="22">
        <f>'Table 2'!E30</f>
        <v>6.2</v>
      </c>
    </row>
    <row r="8" spans="1:6" x14ac:dyDescent="0.2">
      <c r="A8" s="34" t="s">
        <v>21</v>
      </c>
      <c r="B8" s="22">
        <f>'Table 2'!E6</f>
        <v>3.3</v>
      </c>
    </row>
    <row r="9" spans="1:6" ht="51" customHeight="1" x14ac:dyDescent="0.2">
      <c r="A9" s="135" t="s">
        <v>26</v>
      </c>
      <c r="B9" s="134"/>
      <c r="D9" s="6"/>
      <c r="E9" s="6"/>
    </row>
    <row r="10" spans="1:6" x14ac:dyDescent="0.2">
      <c r="D10" s="6"/>
      <c r="E10" s="6"/>
    </row>
    <row r="11" spans="1:6" x14ac:dyDescent="0.2">
      <c r="D11" s="6"/>
      <c r="E11" s="6"/>
    </row>
    <row r="12" spans="1:6" x14ac:dyDescent="0.2">
      <c r="D12" s="6"/>
      <c r="E12" s="6"/>
    </row>
    <row r="14" spans="1:6" ht="13.15" customHeight="1" x14ac:dyDescent="0.2">
      <c r="E14" s="1"/>
      <c r="F14" s="1"/>
    </row>
    <row r="15" spans="1:6" x14ac:dyDescent="0.2">
      <c r="E15" s="1"/>
      <c r="F15" s="1"/>
    </row>
    <row r="16" spans="1:6" ht="13.9" customHeight="1" x14ac:dyDescent="0.2">
      <c r="E16" s="1"/>
      <c r="F16" s="1"/>
    </row>
    <row r="17" spans="3:6" ht="13.15" customHeight="1" x14ac:dyDescent="0.2">
      <c r="E17" s="1"/>
      <c r="F17" s="1"/>
    </row>
    <row r="18" spans="3:6" x14ac:dyDescent="0.2">
      <c r="E18" s="1"/>
      <c r="F18" s="1"/>
    </row>
    <row r="20" spans="3:6" ht="13.15" customHeight="1" x14ac:dyDescent="0.2">
      <c r="C20" s="15"/>
    </row>
    <row r="21" spans="3:6" x14ac:dyDescent="0.2">
      <c r="C21" s="16"/>
    </row>
  </sheetData>
  <mergeCells count="2">
    <mergeCell ref="A1:B1"/>
    <mergeCell ref="A9:B9"/>
  </mergeCells>
  <phoneticPr fontId="0" type="noConversion"/>
  <pageMargins left="0.7" right="0.7" top="0.75" bottom="0.75" header="0.3" footer="0.3"/>
  <pageSetup orientation="portrait" verticalDpi="598"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H120"/>
  <sheetViews>
    <sheetView topLeftCell="A4" zoomScale="130" zoomScaleNormal="130" zoomScaleSheetLayoutView="106" workbookViewId="0">
      <selection activeCell="A9" sqref="A9:B9"/>
    </sheetView>
  </sheetViews>
  <sheetFormatPr defaultRowHeight="15" x14ac:dyDescent="0.25"/>
  <cols>
    <col min="1" max="1" width="20.85546875" style="4" customWidth="1"/>
    <col min="2" max="2" width="24" style="4" customWidth="1"/>
    <col min="3" max="3" width="16.140625" style="4" customWidth="1"/>
    <col min="4" max="4" width="14.28515625" customWidth="1"/>
    <col min="5" max="5" width="14.5703125" bestFit="1" customWidth="1"/>
    <col min="7" max="7" width="14.28515625" customWidth="1"/>
  </cols>
  <sheetData>
    <row r="1" spans="1:7" ht="29.25" customHeight="1" x14ac:dyDescent="0.2">
      <c r="A1" s="133" t="s">
        <v>47</v>
      </c>
      <c r="B1" s="133"/>
      <c r="C1" s="20"/>
      <c r="D1" s="20"/>
      <c r="E1" s="20"/>
      <c r="F1" s="20"/>
      <c r="G1" s="20"/>
    </row>
    <row r="2" spans="1:7" ht="12.75" x14ac:dyDescent="0.2">
      <c r="A2" s="21" t="s">
        <v>14</v>
      </c>
      <c r="B2" s="21" t="s">
        <v>30</v>
      </c>
      <c r="C2" s="9"/>
    </row>
    <row r="3" spans="1:7" ht="12.75" x14ac:dyDescent="0.2">
      <c r="A3" s="34" t="s">
        <v>18</v>
      </c>
      <c r="B3" s="23">
        <f>'Table 3'!E14</f>
        <v>-0.1</v>
      </c>
      <c r="C3" s="5"/>
    </row>
    <row r="4" spans="1:7" ht="12.75" x14ac:dyDescent="0.2">
      <c r="A4" s="19" t="s">
        <v>19</v>
      </c>
      <c r="B4" s="23">
        <f>'Table 3'!E18</f>
        <v>0.6</v>
      </c>
      <c r="C4" s="5"/>
    </row>
    <row r="5" spans="1:7" ht="12.75" x14ac:dyDescent="0.2">
      <c r="A5" s="19" t="s">
        <v>20</v>
      </c>
      <c r="B5" s="23">
        <f>'Table 3'!E22</f>
        <v>30.1</v>
      </c>
      <c r="C5" s="5"/>
    </row>
    <row r="6" spans="1:7" ht="12.75" x14ac:dyDescent="0.2">
      <c r="A6" s="19" t="s">
        <v>23</v>
      </c>
      <c r="B6" s="23">
        <f>'Table 3'!E26</f>
        <v>-3.3</v>
      </c>
      <c r="C6" s="5"/>
    </row>
    <row r="7" spans="1:7" ht="12.75" x14ac:dyDescent="0.2">
      <c r="A7" s="19" t="s">
        <v>22</v>
      </c>
      <c r="B7" s="23">
        <f>'Table 3'!E30</f>
        <v>6.3</v>
      </c>
      <c r="C7" s="5"/>
    </row>
    <row r="8" spans="1:7" ht="14.45" customHeight="1" x14ac:dyDescent="0.2">
      <c r="A8" s="34" t="s">
        <v>21</v>
      </c>
      <c r="B8" s="23">
        <f>'Table 3'!E6</f>
        <v>2.2000000000000002</v>
      </c>
      <c r="C8" s="5"/>
    </row>
    <row r="9" spans="1:7" ht="51" customHeight="1" x14ac:dyDescent="0.2">
      <c r="A9" s="135" t="s">
        <v>26</v>
      </c>
      <c r="B9" s="134"/>
      <c r="C9" s="5"/>
    </row>
    <row r="10" spans="1:7" x14ac:dyDescent="0.25">
      <c r="B10" s="5"/>
      <c r="C10" s="5"/>
    </row>
    <row r="11" spans="1:7" x14ac:dyDescent="0.25">
      <c r="C11" s="5"/>
    </row>
    <row r="12" spans="1:7" x14ac:dyDescent="0.25">
      <c r="C12" s="5"/>
    </row>
    <row r="13" spans="1:7" x14ac:dyDescent="0.25">
      <c r="C13" s="5"/>
    </row>
    <row r="14" spans="1:7" x14ac:dyDescent="0.25">
      <c r="C14" s="5"/>
    </row>
    <row r="15" spans="1:7" x14ac:dyDescent="0.25">
      <c r="C15" s="5"/>
    </row>
    <row r="16" spans="1:7" x14ac:dyDescent="0.25">
      <c r="C16" s="5"/>
    </row>
    <row r="17" spans="1:8" x14ac:dyDescent="0.25">
      <c r="C17" s="5"/>
    </row>
    <row r="18" spans="1:8" x14ac:dyDescent="0.25">
      <c r="C18" s="5"/>
    </row>
    <row r="19" spans="1:8" x14ac:dyDescent="0.25">
      <c r="C19" s="5"/>
    </row>
    <row r="20" spans="1:8" x14ac:dyDescent="0.25">
      <c r="C20" s="5"/>
    </row>
    <row r="21" spans="1:8" ht="13.15" customHeight="1" x14ac:dyDescent="0.25">
      <c r="H21" s="14"/>
    </row>
    <row r="29" spans="1:8" x14ac:dyDescent="0.25">
      <c r="A29" s="11"/>
    </row>
    <row r="119" spans="5:7" ht="13.15" customHeight="1" x14ac:dyDescent="0.25">
      <c r="E119" s="10"/>
      <c r="F119" s="10"/>
    </row>
    <row r="120" spans="5:7" ht="13.15" customHeight="1" x14ac:dyDescent="0.25">
      <c r="E120" s="12"/>
      <c r="F120" s="12"/>
      <c r="G120" s="12"/>
    </row>
  </sheetData>
  <mergeCells count="2">
    <mergeCell ref="A1:B1"/>
    <mergeCell ref="A9:B9"/>
  </mergeCells>
  <phoneticPr fontId="0" type="noConversion"/>
  <pageMargins left="0.7" right="0.7" top="0.75" bottom="0.75" header="0.3" footer="0.3"/>
  <pageSetup orientation="portrait" verticalDpi="598"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G19"/>
  <sheetViews>
    <sheetView topLeftCell="A4" zoomScale="130" zoomScaleNormal="130" workbookViewId="0">
      <selection activeCell="A9" sqref="A9:B9"/>
    </sheetView>
  </sheetViews>
  <sheetFormatPr defaultRowHeight="12.75" x14ac:dyDescent="0.2"/>
  <cols>
    <col min="1" max="1" width="21" customWidth="1"/>
    <col min="2" max="2" width="23.5703125" customWidth="1"/>
  </cols>
  <sheetData>
    <row r="1" spans="1:7" ht="30.75" customHeight="1" x14ac:dyDescent="0.2">
      <c r="A1" s="133" t="s">
        <v>48</v>
      </c>
      <c r="B1" s="133"/>
      <c r="C1" s="20"/>
      <c r="D1" s="20"/>
      <c r="E1" s="20"/>
      <c r="F1" s="20"/>
      <c r="G1" s="20"/>
    </row>
    <row r="2" spans="1:7" x14ac:dyDescent="0.2">
      <c r="A2" s="21" t="s">
        <v>14</v>
      </c>
      <c r="B2" s="21" t="s">
        <v>30</v>
      </c>
      <c r="C2" s="5"/>
    </row>
    <row r="3" spans="1:7" x14ac:dyDescent="0.2">
      <c r="A3" s="34" t="s">
        <v>18</v>
      </c>
      <c r="B3" s="23">
        <f>'Table 4'!E14</f>
        <v>1.2</v>
      </c>
      <c r="C3" s="5"/>
    </row>
    <row r="4" spans="1:7" x14ac:dyDescent="0.2">
      <c r="A4" s="19" t="s">
        <v>19</v>
      </c>
      <c r="B4" s="23">
        <f>'Table 4'!E18</f>
        <v>10.6</v>
      </c>
      <c r="C4" s="5"/>
    </row>
    <row r="5" spans="1:7" x14ac:dyDescent="0.2">
      <c r="A5" s="19" t="s">
        <v>20</v>
      </c>
      <c r="B5" s="23">
        <f>'Table 4'!E22</f>
        <v>37.299999999999997</v>
      </c>
      <c r="C5" s="5"/>
    </row>
    <row r="6" spans="1:7" x14ac:dyDescent="0.2">
      <c r="A6" s="19" t="s">
        <v>23</v>
      </c>
      <c r="B6" s="23">
        <f>'Table 4'!E26</f>
        <v>20.6</v>
      </c>
      <c r="C6" s="5"/>
    </row>
    <row r="7" spans="1:7" x14ac:dyDescent="0.2">
      <c r="A7" s="19" t="s">
        <v>22</v>
      </c>
      <c r="B7" s="23">
        <f>'Table 4'!E30</f>
        <v>6</v>
      </c>
      <c r="C7" s="5"/>
    </row>
    <row r="8" spans="1:7" x14ac:dyDescent="0.2">
      <c r="A8" s="34" t="s">
        <v>21</v>
      </c>
      <c r="B8" s="23">
        <f>'Table 4'!E6</f>
        <v>4.5</v>
      </c>
      <c r="C8" s="5"/>
    </row>
    <row r="9" spans="1:7" ht="51" customHeight="1" x14ac:dyDescent="0.2">
      <c r="A9" s="135" t="s">
        <v>26</v>
      </c>
      <c r="B9" s="135"/>
      <c r="C9" s="5"/>
    </row>
    <row r="10" spans="1:7" x14ac:dyDescent="0.2">
      <c r="C10" s="5"/>
    </row>
    <row r="11" spans="1:7" x14ac:dyDescent="0.2">
      <c r="C11" s="5"/>
    </row>
    <row r="12" spans="1:7" ht="15" x14ac:dyDescent="0.25">
      <c r="C12" s="4"/>
    </row>
    <row r="13" spans="1:7" ht="15" x14ac:dyDescent="0.25">
      <c r="C13" s="4"/>
    </row>
    <row r="14" spans="1:7" ht="15" x14ac:dyDescent="0.25">
      <c r="C14" s="4"/>
    </row>
    <row r="15" spans="1:7" ht="15" x14ac:dyDescent="0.25">
      <c r="C15" s="4"/>
    </row>
    <row r="16" spans="1:7" ht="15" x14ac:dyDescent="0.25">
      <c r="C16" s="4"/>
    </row>
    <row r="17" spans="3:3" ht="15" x14ac:dyDescent="0.25">
      <c r="C17" s="4"/>
    </row>
    <row r="18" spans="3:3" ht="15" x14ac:dyDescent="0.25">
      <c r="C18" s="4"/>
    </row>
    <row r="19" spans="3:3" ht="15" x14ac:dyDescent="0.25">
      <c r="C19" s="4"/>
    </row>
  </sheetData>
  <mergeCells count="2">
    <mergeCell ref="A1:B1"/>
    <mergeCell ref="A9:B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19"/>
  <sheetViews>
    <sheetView topLeftCell="A10" zoomScale="115" zoomScaleNormal="115" zoomScaleSheetLayoutView="100" workbookViewId="0">
      <selection activeCell="A18" sqref="A18:F18"/>
    </sheetView>
  </sheetViews>
  <sheetFormatPr defaultRowHeight="12.75" x14ac:dyDescent="0.2"/>
  <cols>
    <col min="1" max="1" width="14.42578125" customWidth="1"/>
    <col min="2" max="3" width="12" customWidth="1"/>
    <col min="4" max="4" width="11.5703125" customWidth="1"/>
    <col min="5" max="5" width="16.28515625" customWidth="1"/>
    <col min="6" max="6" width="15.85546875" customWidth="1"/>
  </cols>
  <sheetData>
    <row r="1" spans="1:11" ht="18.600000000000001" customHeight="1" x14ac:dyDescent="0.2">
      <c r="A1" s="136" t="s">
        <v>28</v>
      </c>
      <c r="B1" s="136"/>
      <c r="C1" s="136"/>
      <c r="D1" s="136"/>
      <c r="E1" s="136"/>
      <c r="F1" s="136"/>
    </row>
    <row r="2" spans="1:11" x14ac:dyDescent="0.2">
      <c r="A2" s="137" t="s">
        <v>27</v>
      </c>
      <c r="B2" s="137"/>
      <c r="C2" s="137"/>
      <c r="D2" s="137"/>
      <c r="E2" s="137"/>
      <c r="F2" s="137"/>
    </row>
    <row r="3" spans="1:11" ht="37.5" customHeight="1" x14ac:dyDescent="0.2">
      <c r="A3" s="28" t="s">
        <v>0</v>
      </c>
      <c r="B3" s="28">
        <v>2014</v>
      </c>
      <c r="C3" s="28">
        <v>2015</v>
      </c>
      <c r="D3" s="28">
        <v>2016</v>
      </c>
      <c r="E3" s="29" t="s">
        <v>33</v>
      </c>
      <c r="F3" s="29" t="s">
        <v>42</v>
      </c>
    </row>
    <row r="4" spans="1:11" s="2" customFormat="1" ht="12.75" customHeight="1" x14ac:dyDescent="0.2">
      <c r="A4" s="37" t="s">
        <v>1</v>
      </c>
      <c r="B4" s="24">
        <v>90326</v>
      </c>
      <c r="C4" s="24">
        <v>89258</v>
      </c>
      <c r="D4" s="24">
        <v>82430</v>
      </c>
      <c r="E4" s="25">
        <v>-1.2</v>
      </c>
      <c r="F4" s="25">
        <v>-7.7</v>
      </c>
    </row>
    <row r="5" spans="1:11" s="1" customFormat="1" ht="12.75" customHeight="1" x14ac:dyDescent="0.2">
      <c r="A5" s="47" t="s">
        <v>2</v>
      </c>
      <c r="B5" s="24">
        <v>89557</v>
      </c>
      <c r="C5" s="24">
        <v>85723</v>
      </c>
      <c r="D5" s="24">
        <v>84038</v>
      </c>
      <c r="E5" s="25">
        <v>-4.3</v>
      </c>
      <c r="F5" s="25">
        <v>-2</v>
      </c>
    </row>
    <row r="6" spans="1:11" s="2" customFormat="1" ht="12.75" customHeight="1" x14ac:dyDescent="0.2">
      <c r="A6" s="47" t="s">
        <v>3</v>
      </c>
      <c r="B6" s="24">
        <v>101478</v>
      </c>
      <c r="C6" s="24">
        <v>96070</v>
      </c>
      <c r="D6" s="24">
        <v>90462</v>
      </c>
      <c r="E6" s="25">
        <v>-5.3</v>
      </c>
      <c r="F6" s="25">
        <v>-5.8</v>
      </c>
    </row>
    <row r="7" spans="1:11" s="1" customFormat="1" ht="12.75" customHeight="1" x14ac:dyDescent="0.2">
      <c r="A7" s="47" t="s">
        <v>4</v>
      </c>
      <c r="B7" s="24">
        <v>100141</v>
      </c>
      <c r="C7" s="24">
        <v>93327</v>
      </c>
      <c r="D7" s="24">
        <v>90380</v>
      </c>
      <c r="E7" s="25">
        <v>-6.8</v>
      </c>
      <c r="F7" s="25">
        <v>-3.2</v>
      </c>
    </row>
    <row r="8" spans="1:11" s="1" customFormat="1" ht="12.75" customHeight="1" x14ac:dyDescent="0.2">
      <c r="A8" s="47" t="s">
        <v>5</v>
      </c>
      <c r="B8" s="24">
        <v>103942</v>
      </c>
      <c r="C8" s="24">
        <v>92707</v>
      </c>
      <c r="D8" s="24">
        <v>89840</v>
      </c>
      <c r="E8" s="25">
        <v>-10.8</v>
      </c>
      <c r="F8" s="25">
        <v>-3.1</v>
      </c>
    </row>
    <row r="9" spans="1:11" s="2" customFormat="1" ht="12.75" customHeight="1" x14ac:dyDescent="0.2">
      <c r="A9" s="47" t="s">
        <v>6</v>
      </c>
      <c r="B9" s="24">
        <v>102978</v>
      </c>
      <c r="C9" s="24">
        <v>99030</v>
      </c>
      <c r="D9" s="24">
        <v>92671</v>
      </c>
      <c r="E9" s="25">
        <v>-3.8</v>
      </c>
      <c r="F9" s="25">
        <v>-6.4</v>
      </c>
    </row>
    <row r="10" spans="1:11" s="2" customFormat="1" ht="12.75" customHeight="1" x14ac:dyDescent="0.2">
      <c r="A10" s="47" t="s">
        <v>7</v>
      </c>
      <c r="B10" s="24">
        <v>101075</v>
      </c>
      <c r="C10" s="24">
        <v>92995</v>
      </c>
      <c r="D10" s="24">
        <v>83725</v>
      </c>
      <c r="E10" s="25">
        <v>-8</v>
      </c>
      <c r="F10" s="25">
        <v>-10</v>
      </c>
    </row>
    <row r="11" spans="1:11" s="2" customFormat="1" ht="12.75" customHeight="1" x14ac:dyDescent="0.2">
      <c r="A11" s="47" t="s">
        <v>8</v>
      </c>
      <c r="B11" s="24">
        <v>100624</v>
      </c>
      <c r="C11" s="24">
        <v>92442</v>
      </c>
      <c r="D11" s="24">
        <v>93126</v>
      </c>
      <c r="E11" s="25">
        <v>-8.1</v>
      </c>
      <c r="F11" s="22">
        <v>0.7</v>
      </c>
      <c r="I11"/>
      <c r="J11"/>
      <c r="K11"/>
    </row>
    <row r="12" spans="1:11" s="2" customFormat="1" ht="12.75" customHeight="1" x14ac:dyDescent="0.2">
      <c r="A12" s="47" t="s">
        <v>9</v>
      </c>
      <c r="B12" s="24">
        <v>102245</v>
      </c>
      <c r="C12" s="24">
        <v>93246</v>
      </c>
      <c r="D12" s="24">
        <v>91126</v>
      </c>
      <c r="E12" s="25">
        <v>-8.8000000000000007</v>
      </c>
      <c r="F12" s="25">
        <v>-2.2999999999999998</v>
      </c>
      <c r="I12"/>
      <c r="J12"/>
      <c r="K12"/>
    </row>
    <row r="13" spans="1:11" s="2" customFormat="1" ht="12.75" customHeight="1" x14ac:dyDescent="0.2">
      <c r="A13" s="47" t="s">
        <v>10</v>
      </c>
      <c r="B13" s="24">
        <v>108243</v>
      </c>
      <c r="C13" s="24">
        <v>96624</v>
      </c>
      <c r="D13" s="45">
        <v>93165</v>
      </c>
      <c r="E13" s="108">
        <v>-10.7</v>
      </c>
      <c r="F13" s="108">
        <v>-3.6</v>
      </c>
      <c r="I13"/>
      <c r="J13"/>
      <c r="K13"/>
    </row>
    <row r="14" spans="1:11" s="2" customFormat="1" ht="12.75" customHeight="1" x14ac:dyDescent="0.2">
      <c r="A14" s="30" t="s">
        <v>11</v>
      </c>
      <c r="B14" s="31">
        <v>96252</v>
      </c>
      <c r="C14" s="31">
        <v>88154</v>
      </c>
      <c r="D14" s="31">
        <v>91089</v>
      </c>
      <c r="E14" s="32">
        <v>-8.4</v>
      </c>
      <c r="F14" s="32">
        <v>3.3</v>
      </c>
      <c r="I14"/>
      <c r="J14"/>
      <c r="K14"/>
    </row>
    <row r="15" spans="1:11" s="2" customFormat="1" ht="12.75" customHeight="1" x14ac:dyDescent="0.2">
      <c r="A15" s="47" t="s">
        <v>12</v>
      </c>
      <c r="B15" s="24">
        <v>95811</v>
      </c>
      <c r="C15" s="24">
        <v>86748</v>
      </c>
      <c r="D15" s="24" t="s">
        <v>40</v>
      </c>
      <c r="E15" s="25">
        <v>-9.5</v>
      </c>
      <c r="F15" s="25" t="s">
        <v>40</v>
      </c>
      <c r="I15"/>
      <c r="J15"/>
      <c r="K15"/>
    </row>
    <row r="16" spans="1:11" s="2" customFormat="1" ht="12.75" customHeight="1" x14ac:dyDescent="0.2">
      <c r="A16" s="30" t="s">
        <v>43</v>
      </c>
      <c r="B16" s="31">
        <v>1096861</v>
      </c>
      <c r="C16" s="31">
        <v>1019577</v>
      </c>
      <c r="D16" s="31">
        <v>982052</v>
      </c>
      <c r="E16" s="32">
        <v>-7</v>
      </c>
      <c r="F16" s="32">
        <v>-3.7</v>
      </c>
      <c r="I16"/>
      <c r="J16"/>
      <c r="K16"/>
    </row>
    <row r="17" spans="1:11" s="1" customFormat="1" ht="12.75" customHeight="1" x14ac:dyDescent="0.2">
      <c r="A17" s="30" t="s">
        <v>13</v>
      </c>
      <c r="B17" s="31">
        <v>1192671</v>
      </c>
      <c r="C17" s="31">
        <v>1106325</v>
      </c>
      <c r="D17" s="31" t="s">
        <v>40</v>
      </c>
      <c r="E17" s="32">
        <v>-7.2</v>
      </c>
      <c r="F17" s="32" t="s">
        <v>41</v>
      </c>
      <c r="I17"/>
      <c r="J17"/>
      <c r="K17"/>
    </row>
    <row r="18" spans="1:11" ht="38.25" customHeight="1" x14ac:dyDescent="0.2">
      <c r="A18" s="138" t="s">
        <v>26</v>
      </c>
      <c r="B18" s="138"/>
      <c r="C18" s="138"/>
      <c r="D18" s="138"/>
      <c r="E18" s="138"/>
      <c r="F18" s="138"/>
    </row>
    <row r="19" spans="1:11" ht="38.25" customHeight="1" x14ac:dyDescent="0.2">
      <c r="A19" s="139" t="s">
        <v>39</v>
      </c>
      <c r="B19" s="139"/>
      <c r="C19" s="139"/>
      <c r="D19" s="139"/>
      <c r="E19" s="139"/>
      <c r="F19" s="139"/>
    </row>
  </sheetData>
  <mergeCells count="4">
    <mergeCell ref="A1:F1"/>
    <mergeCell ref="A2:F2"/>
    <mergeCell ref="A18:F18"/>
    <mergeCell ref="A19:F19"/>
  </mergeCells>
  <phoneticPr fontId="0" type="noConversion"/>
  <printOptions gridLines="1"/>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M32"/>
  <sheetViews>
    <sheetView topLeftCell="A29" zoomScale="115" zoomScaleNormal="115" zoomScaleSheetLayoutView="100" workbookViewId="0">
      <selection activeCell="A31" sqref="A31:E31"/>
    </sheetView>
  </sheetViews>
  <sheetFormatPr defaultColWidth="8.85546875" defaultRowHeight="12.75" x14ac:dyDescent="0.2"/>
  <cols>
    <col min="1" max="1" width="7.85546875" style="49" customWidth="1"/>
    <col min="2" max="2" width="7.42578125" style="49" customWidth="1"/>
    <col min="3" max="4" width="11" style="58" customWidth="1"/>
    <col min="5" max="5" width="17.7109375" style="58" customWidth="1"/>
    <col min="6" max="6" width="10.42578125" style="48" customWidth="1"/>
    <col min="7" max="7" width="8.85546875" style="49"/>
    <col min="8" max="8" width="13.28515625" style="49" bestFit="1" customWidth="1"/>
    <col min="9" max="9" width="8.85546875" style="49"/>
    <col min="10" max="10" width="11.5703125" style="49" customWidth="1"/>
    <col min="11" max="16384" width="8.85546875" style="49"/>
  </cols>
  <sheetData>
    <row r="1" spans="1:13" ht="30" customHeight="1" x14ac:dyDescent="0.2">
      <c r="A1" s="140" t="s">
        <v>29</v>
      </c>
      <c r="B1" s="140"/>
      <c r="C1" s="140"/>
      <c r="D1" s="140"/>
      <c r="E1" s="140"/>
    </row>
    <row r="2" spans="1:13" s="50" customFormat="1" ht="13.5" customHeight="1" x14ac:dyDescent="0.2">
      <c r="A2" s="142" t="s">
        <v>27</v>
      </c>
      <c r="B2" s="142"/>
      <c r="C2" s="142"/>
      <c r="D2" s="142"/>
      <c r="E2" s="142"/>
      <c r="F2" s="111"/>
      <c r="G2" s="112"/>
      <c r="H2" s="60"/>
    </row>
    <row r="3" spans="1:13" ht="39" customHeight="1" x14ac:dyDescent="0.2">
      <c r="A3" s="51" t="s">
        <v>14</v>
      </c>
      <c r="B3" s="52"/>
      <c r="C3" s="53" t="s">
        <v>49</v>
      </c>
      <c r="D3" s="53" t="s">
        <v>50</v>
      </c>
      <c r="E3" s="51" t="s">
        <v>51</v>
      </c>
      <c r="F3" s="113"/>
      <c r="G3" s="114"/>
      <c r="H3" s="114"/>
    </row>
    <row r="4" spans="1:13" ht="13.15" customHeight="1" x14ac:dyDescent="0.2">
      <c r="A4" s="143" t="s">
        <v>21</v>
      </c>
      <c r="B4" s="54" t="s">
        <v>15</v>
      </c>
      <c r="C4" s="55">
        <v>46834</v>
      </c>
      <c r="D4" s="55">
        <v>49781</v>
      </c>
      <c r="E4" s="56">
        <v>6.3</v>
      </c>
      <c r="F4" s="113"/>
      <c r="G4" s="115"/>
      <c r="H4" s="114"/>
    </row>
    <row r="5" spans="1:13" x14ac:dyDescent="0.2">
      <c r="A5" s="143"/>
      <c r="B5" s="54" t="s">
        <v>16</v>
      </c>
      <c r="C5" s="55">
        <v>41319</v>
      </c>
      <c r="D5" s="55">
        <v>41308</v>
      </c>
      <c r="E5" s="56">
        <v>0</v>
      </c>
      <c r="F5" s="113"/>
      <c r="G5" s="115"/>
      <c r="H5" s="114"/>
      <c r="K5" s="48"/>
    </row>
    <row r="6" spans="1:13" x14ac:dyDescent="0.2">
      <c r="A6" s="144"/>
      <c r="B6" s="101" t="s">
        <v>17</v>
      </c>
      <c r="C6" s="102">
        <v>88154</v>
      </c>
      <c r="D6" s="102">
        <v>91089</v>
      </c>
      <c r="E6" s="103">
        <v>3.3</v>
      </c>
      <c r="F6" s="116"/>
      <c r="G6" s="115"/>
      <c r="H6" s="117"/>
      <c r="M6" s="100"/>
    </row>
    <row r="7" spans="1:13" x14ac:dyDescent="0.2">
      <c r="A7" s="118"/>
      <c r="B7" s="93"/>
      <c r="C7" s="93" t="s">
        <v>40</v>
      </c>
      <c r="D7" s="93" t="s">
        <v>40</v>
      </c>
      <c r="E7" s="94" t="s">
        <v>40</v>
      </c>
      <c r="F7" s="113"/>
      <c r="G7" s="115"/>
      <c r="H7" s="119"/>
      <c r="K7" s="120"/>
    </row>
    <row r="8" spans="1:13" ht="12.75" customHeight="1" x14ac:dyDescent="0.2">
      <c r="A8" s="148" t="s">
        <v>25</v>
      </c>
      <c r="B8" s="104" t="s">
        <v>15</v>
      </c>
      <c r="C8" s="105">
        <v>41952</v>
      </c>
      <c r="D8" s="105">
        <v>43982</v>
      </c>
      <c r="E8" s="106">
        <v>4.8</v>
      </c>
      <c r="F8" s="113"/>
      <c r="G8" s="115"/>
      <c r="H8" s="119"/>
    </row>
    <row r="9" spans="1:13" x14ac:dyDescent="0.2">
      <c r="A9" s="149"/>
      <c r="B9" s="54" t="s">
        <v>16</v>
      </c>
      <c r="C9" s="55">
        <v>33420</v>
      </c>
      <c r="D9" s="55">
        <v>33561</v>
      </c>
      <c r="E9" s="56">
        <v>0.4</v>
      </c>
      <c r="F9" s="113"/>
      <c r="G9" s="115"/>
      <c r="H9" s="119"/>
    </row>
    <row r="10" spans="1:13" x14ac:dyDescent="0.2">
      <c r="A10" s="146"/>
      <c r="B10" s="101" t="s">
        <v>17</v>
      </c>
      <c r="C10" s="102">
        <v>75373</v>
      </c>
      <c r="D10" s="102">
        <v>77543</v>
      </c>
      <c r="E10" s="103">
        <v>2.9</v>
      </c>
      <c r="F10" s="113"/>
      <c r="G10" s="115"/>
      <c r="H10" s="119"/>
    </row>
    <row r="11" spans="1:13" x14ac:dyDescent="0.2">
      <c r="A11" s="118"/>
      <c r="B11" s="93"/>
      <c r="C11" s="93" t="s">
        <v>40</v>
      </c>
      <c r="D11" s="93" t="s">
        <v>40</v>
      </c>
      <c r="E11" s="94" t="s">
        <v>40</v>
      </c>
      <c r="F11" s="113"/>
      <c r="G11" s="115"/>
      <c r="H11" s="119"/>
    </row>
    <row r="12" spans="1:13" x14ac:dyDescent="0.2">
      <c r="A12" s="148" t="s">
        <v>18</v>
      </c>
      <c r="B12" s="104" t="s">
        <v>15</v>
      </c>
      <c r="C12" s="105">
        <v>30030</v>
      </c>
      <c r="D12" s="105">
        <v>30680</v>
      </c>
      <c r="E12" s="106">
        <v>2.2000000000000002</v>
      </c>
      <c r="F12" s="113"/>
      <c r="G12" s="115"/>
      <c r="H12" s="119"/>
    </row>
    <row r="13" spans="1:13" x14ac:dyDescent="0.2">
      <c r="A13" s="149"/>
      <c r="B13" s="54" t="s">
        <v>16</v>
      </c>
      <c r="C13" s="55">
        <v>28319</v>
      </c>
      <c r="D13" s="55">
        <v>28027</v>
      </c>
      <c r="E13" s="56">
        <v>-1</v>
      </c>
      <c r="F13" s="113"/>
      <c r="G13" s="115"/>
      <c r="H13" s="119"/>
    </row>
    <row r="14" spans="1:13" x14ac:dyDescent="0.2">
      <c r="A14" s="146"/>
      <c r="B14" s="101" t="s">
        <v>17</v>
      </c>
      <c r="C14" s="102">
        <v>58349</v>
      </c>
      <c r="D14" s="102">
        <v>58707</v>
      </c>
      <c r="E14" s="103">
        <v>0.6</v>
      </c>
      <c r="F14" s="113"/>
      <c r="G14" s="121"/>
      <c r="H14" s="117"/>
    </row>
    <row r="15" spans="1:13" x14ac:dyDescent="0.2">
      <c r="A15" s="118"/>
      <c r="B15" s="93"/>
      <c r="C15" s="93" t="s">
        <v>40</v>
      </c>
      <c r="D15" s="93" t="s">
        <v>40</v>
      </c>
      <c r="E15" s="94" t="s">
        <v>40</v>
      </c>
      <c r="F15" s="122"/>
      <c r="G15" s="115"/>
      <c r="H15" s="119"/>
    </row>
    <row r="16" spans="1:13" x14ac:dyDescent="0.2">
      <c r="A16" s="148" t="s">
        <v>19</v>
      </c>
      <c r="B16" s="104" t="s">
        <v>15</v>
      </c>
      <c r="C16" s="105">
        <v>8918</v>
      </c>
      <c r="D16" s="105">
        <v>9462</v>
      </c>
      <c r="E16" s="106">
        <v>6.1</v>
      </c>
      <c r="F16" s="122"/>
      <c r="G16" s="115"/>
      <c r="H16" s="119"/>
    </row>
    <row r="17" spans="1:9" x14ac:dyDescent="0.2">
      <c r="A17" s="149"/>
      <c r="B17" s="54" t="s">
        <v>16</v>
      </c>
      <c r="C17" s="55">
        <v>4378</v>
      </c>
      <c r="D17" s="55">
        <v>4508</v>
      </c>
      <c r="E17" s="56">
        <v>3</v>
      </c>
      <c r="F17" s="122"/>
      <c r="G17" s="115"/>
      <c r="H17" s="119"/>
    </row>
    <row r="18" spans="1:9" x14ac:dyDescent="0.2">
      <c r="A18" s="146"/>
      <c r="B18" s="101" t="s">
        <v>17</v>
      </c>
      <c r="C18" s="102">
        <v>13296</v>
      </c>
      <c r="D18" s="102">
        <v>13970</v>
      </c>
      <c r="E18" s="103">
        <v>5.0999999999999996</v>
      </c>
      <c r="F18" s="122"/>
      <c r="G18" s="115"/>
      <c r="H18" s="117"/>
    </row>
    <row r="19" spans="1:9" x14ac:dyDescent="0.2">
      <c r="A19" s="118"/>
      <c r="B19" s="93"/>
      <c r="C19" s="93" t="s">
        <v>40</v>
      </c>
      <c r="D19" s="93" t="s">
        <v>40</v>
      </c>
      <c r="E19" s="94" t="s">
        <v>40</v>
      </c>
      <c r="F19" s="122"/>
      <c r="G19" s="115"/>
      <c r="H19" s="119"/>
    </row>
    <row r="20" spans="1:9" x14ac:dyDescent="0.2">
      <c r="A20" s="148" t="s">
        <v>20</v>
      </c>
      <c r="B20" s="104" t="s">
        <v>15</v>
      </c>
      <c r="C20" s="105">
        <v>3004</v>
      </c>
      <c r="D20" s="105">
        <v>3841</v>
      </c>
      <c r="E20" s="106">
        <v>27.9</v>
      </c>
      <c r="F20" s="122"/>
      <c r="G20" s="115"/>
      <c r="H20" s="119"/>
    </row>
    <row r="21" spans="1:9" x14ac:dyDescent="0.2">
      <c r="A21" s="149"/>
      <c r="B21" s="54" t="s">
        <v>16</v>
      </c>
      <c r="C21" s="55">
        <v>723</v>
      </c>
      <c r="D21" s="55">
        <v>1025</v>
      </c>
      <c r="E21" s="56">
        <v>41.7</v>
      </c>
      <c r="F21" s="122"/>
      <c r="G21" s="115"/>
      <c r="H21" s="119"/>
      <c r="I21" s="57"/>
    </row>
    <row r="22" spans="1:9" x14ac:dyDescent="0.2">
      <c r="A22" s="146"/>
      <c r="B22" s="101" t="s">
        <v>17</v>
      </c>
      <c r="C22" s="102">
        <v>3727</v>
      </c>
      <c r="D22" s="102">
        <v>4866</v>
      </c>
      <c r="E22" s="103">
        <v>30.6</v>
      </c>
      <c r="F22" s="122"/>
      <c r="G22" s="115"/>
      <c r="H22" s="117"/>
    </row>
    <row r="23" spans="1:9" x14ac:dyDescent="0.2">
      <c r="A23" s="118"/>
      <c r="B23" s="93"/>
      <c r="C23" s="93" t="s">
        <v>40</v>
      </c>
      <c r="D23" s="93" t="s">
        <v>40</v>
      </c>
      <c r="E23" s="94" t="s">
        <v>40</v>
      </c>
      <c r="F23" s="122"/>
      <c r="G23" s="115"/>
      <c r="H23" s="119"/>
    </row>
    <row r="24" spans="1:9" x14ac:dyDescent="0.2">
      <c r="A24" s="148" t="s">
        <v>23</v>
      </c>
      <c r="B24" s="104" t="s">
        <v>15</v>
      </c>
      <c r="C24" s="105">
        <v>2309</v>
      </c>
      <c r="D24" s="105">
        <v>2733</v>
      </c>
      <c r="E24" s="106">
        <v>18.399999999999999</v>
      </c>
      <c r="F24" s="122"/>
      <c r="G24" s="115"/>
      <c r="H24" s="119"/>
    </row>
    <row r="25" spans="1:9" x14ac:dyDescent="0.2">
      <c r="A25" s="149"/>
      <c r="B25" s="54" t="s">
        <v>16</v>
      </c>
      <c r="C25" s="55">
        <v>2484</v>
      </c>
      <c r="D25" s="55">
        <v>2659</v>
      </c>
      <c r="E25" s="56">
        <v>7</v>
      </c>
      <c r="F25" s="122"/>
      <c r="G25" s="115"/>
      <c r="H25" s="119"/>
    </row>
    <row r="26" spans="1:9" x14ac:dyDescent="0.2">
      <c r="A26" s="146"/>
      <c r="B26" s="101" t="s">
        <v>17</v>
      </c>
      <c r="C26" s="102">
        <v>4793</v>
      </c>
      <c r="D26" s="102">
        <v>5391</v>
      </c>
      <c r="E26" s="103">
        <v>12.5</v>
      </c>
      <c r="F26" s="122"/>
      <c r="G26" s="115"/>
      <c r="H26" s="117"/>
    </row>
    <row r="27" spans="1:9" x14ac:dyDescent="0.2">
      <c r="A27" s="118"/>
      <c r="B27" s="93"/>
      <c r="C27" s="93" t="s">
        <v>40</v>
      </c>
      <c r="D27" s="93" t="s">
        <v>40</v>
      </c>
      <c r="E27" s="94" t="s">
        <v>40</v>
      </c>
      <c r="F27" s="122"/>
      <c r="G27" s="115"/>
      <c r="H27" s="119"/>
    </row>
    <row r="28" spans="1:9" x14ac:dyDescent="0.2">
      <c r="A28" s="146" t="s">
        <v>22</v>
      </c>
      <c r="B28" s="104" t="s">
        <v>15</v>
      </c>
      <c r="C28" s="105">
        <v>1346</v>
      </c>
      <c r="D28" s="105">
        <v>1580</v>
      </c>
      <c r="E28" s="106">
        <v>17.399999999999999</v>
      </c>
      <c r="F28" s="122"/>
      <c r="G28" s="115"/>
      <c r="H28" s="119"/>
    </row>
    <row r="29" spans="1:9" x14ac:dyDescent="0.2">
      <c r="A29" s="147"/>
      <c r="B29" s="54" t="s">
        <v>16</v>
      </c>
      <c r="C29" s="55">
        <v>1969</v>
      </c>
      <c r="D29" s="55">
        <v>1940</v>
      </c>
      <c r="E29" s="56">
        <v>-1.5</v>
      </c>
      <c r="F29" s="122"/>
      <c r="G29" s="115"/>
      <c r="H29" s="119"/>
    </row>
    <row r="30" spans="1:9" x14ac:dyDescent="0.2">
      <c r="A30" s="148"/>
      <c r="B30" s="54" t="s">
        <v>17</v>
      </c>
      <c r="C30" s="55">
        <v>3314</v>
      </c>
      <c r="D30" s="55">
        <v>3520</v>
      </c>
      <c r="E30" s="56">
        <v>6.2</v>
      </c>
      <c r="F30" s="122"/>
      <c r="G30" s="115"/>
      <c r="H30" s="117"/>
    </row>
    <row r="31" spans="1:9" ht="38.25" customHeight="1" x14ac:dyDescent="0.2">
      <c r="A31" s="145" t="s">
        <v>26</v>
      </c>
      <c r="B31" s="145"/>
      <c r="C31" s="145"/>
      <c r="D31" s="145"/>
      <c r="E31" s="145"/>
    </row>
    <row r="32" spans="1:9" ht="127.5" customHeight="1" x14ac:dyDescent="0.2">
      <c r="A32" s="141" t="s">
        <v>31</v>
      </c>
      <c r="B32" s="141"/>
      <c r="C32" s="141"/>
      <c r="D32" s="141"/>
      <c r="E32" s="141"/>
    </row>
  </sheetData>
  <mergeCells count="11">
    <mergeCell ref="A1:E1"/>
    <mergeCell ref="A32:E32"/>
    <mergeCell ref="A2:E2"/>
    <mergeCell ref="A4:A6"/>
    <mergeCell ref="A31:E31"/>
    <mergeCell ref="A28:A30"/>
    <mergeCell ref="A8:A10"/>
    <mergeCell ref="A12:A14"/>
    <mergeCell ref="A16:A18"/>
    <mergeCell ref="A20:A22"/>
    <mergeCell ref="A24:A26"/>
  </mergeCells>
  <phoneticPr fontId="0" type="noConversion"/>
  <printOptions gridLines="1"/>
  <pageMargins left="0.75" right="0.75" top="1" bottom="1" header="0.5" footer="0.5"/>
  <pageSetup orientation="portrait" r:id="rId1"/>
  <headerFooter alignWithMargins="0"/>
  <rowBreaks count="1" manualBreakCount="1">
    <brk id="3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34"/>
  <sheetViews>
    <sheetView topLeftCell="A29" zoomScale="115" zoomScaleNormal="115" zoomScaleSheetLayoutView="100" workbookViewId="0">
      <selection activeCell="A31" sqref="A31:E31"/>
    </sheetView>
  </sheetViews>
  <sheetFormatPr defaultColWidth="9.140625" defaultRowHeight="12.75" x14ac:dyDescent="0.2"/>
  <cols>
    <col min="1" max="1" width="7.5703125" style="60" customWidth="1"/>
    <col min="2" max="2" width="8.28515625" style="60" customWidth="1"/>
    <col min="3" max="3" width="11" style="72" customWidth="1"/>
    <col min="4" max="4" width="11.5703125" style="72" customWidth="1"/>
    <col min="5" max="5" width="17.7109375" style="72" customWidth="1"/>
    <col min="6" max="6" width="8.85546875" style="59" customWidth="1"/>
    <col min="7" max="16384" width="9.140625" style="60"/>
  </cols>
  <sheetData>
    <row r="1" spans="1:9" ht="31.15" customHeight="1" x14ac:dyDescent="0.2">
      <c r="A1" s="140" t="s">
        <v>32</v>
      </c>
      <c r="B1" s="140"/>
      <c r="C1" s="140"/>
      <c r="D1" s="140"/>
      <c r="E1" s="140"/>
    </row>
    <row r="2" spans="1:9" s="62" customFormat="1" x14ac:dyDescent="0.2">
      <c r="A2" s="155" t="s">
        <v>27</v>
      </c>
      <c r="B2" s="155"/>
      <c r="C2" s="155"/>
      <c r="D2" s="155"/>
      <c r="E2" s="155"/>
      <c r="F2" s="61"/>
    </row>
    <row r="3" spans="1:9" ht="39" customHeight="1" x14ac:dyDescent="0.2">
      <c r="A3" s="63" t="s">
        <v>14</v>
      </c>
      <c r="B3" s="64"/>
      <c r="C3" s="53" t="s">
        <v>49</v>
      </c>
      <c r="D3" s="53" t="s">
        <v>50</v>
      </c>
      <c r="E3" s="51" t="s">
        <v>52</v>
      </c>
      <c r="F3" s="123"/>
    </row>
    <row r="4" spans="1:9" x14ac:dyDescent="0.2">
      <c r="A4" s="156" t="s">
        <v>21</v>
      </c>
      <c r="B4" s="65" t="s">
        <v>15</v>
      </c>
      <c r="C4" s="45">
        <v>22728</v>
      </c>
      <c r="D4" s="45">
        <v>24395</v>
      </c>
      <c r="E4" s="66">
        <v>7.3</v>
      </c>
      <c r="F4" s="123"/>
      <c r="G4" s="124"/>
    </row>
    <row r="5" spans="1:9" x14ac:dyDescent="0.2">
      <c r="A5" s="156"/>
      <c r="B5" s="65" t="s">
        <v>16</v>
      </c>
      <c r="C5" s="45">
        <v>22383</v>
      </c>
      <c r="D5" s="45">
        <v>21716</v>
      </c>
      <c r="E5" s="66">
        <v>-3</v>
      </c>
      <c r="F5" s="123"/>
      <c r="G5" s="124"/>
    </row>
    <row r="6" spans="1:9" x14ac:dyDescent="0.2">
      <c r="A6" s="157"/>
      <c r="B6" s="101" t="s">
        <v>17</v>
      </c>
      <c r="C6" s="86">
        <v>45111</v>
      </c>
      <c r="D6" s="125">
        <v>46111</v>
      </c>
      <c r="E6" s="126">
        <v>2.2000000000000002</v>
      </c>
      <c r="F6" s="123"/>
      <c r="G6" s="124"/>
    </row>
    <row r="7" spans="1:9" x14ac:dyDescent="0.2">
      <c r="A7" s="118"/>
      <c r="B7" s="93"/>
      <c r="C7" s="93" t="s">
        <v>40</v>
      </c>
      <c r="D7" s="93" t="s">
        <v>40</v>
      </c>
      <c r="E7" s="94" t="s">
        <v>40</v>
      </c>
      <c r="F7" s="123"/>
      <c r="G7" s="124"/>
    </row>
    <row r="8" spans="1:9" ht="12.75" customHeight="1" x14ac:dyDescent="0.2">
      <c r="A8" s="152" t="s">
        <v>25</v>
      </c>
      <c r="B8" s="90" t="s">
        <v>15</v>
      </c>
      <c r="C8" s="107">
        <v>20364</v>
      </c>
      <c r="D8" s="107">
        <v>21632</v>
      </c>
      <c r="E8" s="92">
        <v>6.2</v>
      </c>
      <c r="F8" s="123"/>
      <c r="G8" s="124"/>
    </row>
    <row r="9" spans="1:9" x14ac:dyDescent="0.2">
      <c r="A9" s="153"/>
      <c r="B9" s="65" t="s">
        <v>16</v>
      </c>
      <c r="C9" s="67">
        <v>17701</v>
      </c>
      <c r="D9" s="67">
        <v>17495</v>
      </c>
      <c r="E9" s="46">
        <v>-1.2</v>
      </c>
      <c r="F9" s="123"/>
      <c r="G9" s="124"/>
    </row>
    <row r="10" spans="1:9" x14ac:dyDescent="0.2">
      <c r="A10" s="154"/>
      <c r="B10" s="85" t="s">
        <v>17</v>
      </c>
      <c r="C10" s="89">
        <v>38065</v>
      </c>
      <c r="D10" s="89">
        <v>39126</v>
      </c>
      <c r="E10" s="87">
        <v>2.8</v>
      </c>
      <c r="F10" s="123"/>
      <c r="G10" s="123"/>
    </row>
    <row r="11" spans="1:9" x14ac:dyDescent="0.2">
      <c r="A11" s="118"/>
      <c r="B11" s="93"/>
      <c r="C11" s="93" t="s">
        <v>40</v>
      </c>
      <c r="D11" s="93" t="s">
        <v>40</v>
      </c>
      <c r="E11" s="94" t="s">
        <v>40</v>
      </c>
      <c r="F11" s="123"/>
      <c r="G11" s="124"/>
      <c r="I11" s="68"/>
    </row>
    <row r="12" spans="1:9" x14ac:dyDescent="0.2">
      <c r="A12" s="152" t="s">
        <v>18</v>
      </c>
      <c r="B12" s="90" t="s">
        <v>15</v>
      </c>
      <c r="C12" s="91">
        <v>12134</v>
      </c>
      <c r="D12" s="91">
        <v>12502</v>
      </c>
      <c r="E12" s="92">
        <v>3</v>
      </c>
      <c r="F12" s="123"/>
      <c r="G12" s="124"/>
      <c r="I12" s="68"/>
    </row>
    <row r="13" spans="1:9" x14ac:dyDescent="0.2">
      <c r="A13" s="153"/>
      <c r="B13" s="65" t="s">
        <v>16</v>
      </c>
      <c r="C13" s="45">
        <v>15095</v>
      </c>
      <c r="D13" s="45">
        <v>14697</v>
      </c>
      <c r="E13" s="46">
        <v>-2.6</v>
      </c>
      <c r="F13" s="123"/>
      <c r="G13" s="124"/>
      <c r="I13" s="68"/>
    </row>
    <row r="14" spans="1:9" x14ac:dyDescent="0.2">
      <c r="A14" s="154"/>
      <c r="B14" s="101" t="s">
        <v>17</v>
      </c>
      <c r="C14" s="89">
        <v>27229</v>
      </c>
      <c r="D14" s="89">
        <v>27199</v>
      </c>
      <c r="E14" s="87">
        <v>-0.1</v>
      </c>
      <c r="F14" s="127"/>
      <c r="G14" s="123"/>
      <c r="I14" s="68"/>
    </row>
    <row r="15" spans="1:9" x14ac:dyDescent="0.2">
      <c r="A15" s="118"/>
      <c r="B15" s="93"/>
      <c r="C15" s="93" t="s">
        <v>40</v>
      </c>
      <c r="D15" s="93" t="s">
        <v>40</v>
      </c>
      <c r="E15" s="94" t="s">
        <v>40</v>
      </c>
      <c r="F15" s="123"/>
      <c r="G15" s="124"/>
      <c r="I15" s="68"/>
    </row>
    <row r="16" spans="1:9" x14ac:dyDescent="0.2">
      <c r="A16" s="152" t="s">
        <v>19</v>
      </c>
      <c r="B16" s="90" t="s">
        <v>15</v>
      </c>
      <c r="C16" s="91">
        <v>5242</v>
      </c>
      <c r="D16" s="91">
        <v>5300</v>
      </c>
      <c r="E16" s="92">
        <v>1.1000000000000001</v>
      </c>
      <c r="F16" s="123"/>
      <c r="G16" s="124"/>
      <c r="I16" s="68"/>
    </row>
    <row r="17" spans="1:9" x14ac:dyDescent="0.2">
      <c r="A17" s="153"/>
      <c r="B17" s="65" t="s">
        <v>16</v>
      </c>
      <c r="C17" s="45">
        <v>2108</v>
      </c>
      <c r="D17" s="45">
        <v>2093</v>
      </c>
      <c r="E17" s="46">
        <v>-0.7</v>
      </c>
      <c r="F17" s="123"/>
      <c r="G17" s="124"/>
      <c r="I17" s="68"/>
    </row>
    <row r="18" spans="1:9" x14ac:dyDescent="0.2">
      <c r="A18" s="154"/>
      <c r="B18" s="85" t="s">
        <v>17</v>
      </c>
      <c r="C18" s="89">
        <v>7350</v>
      </c>
      <c r="D18" s="89">
        <v>7393</v>
      </c>
      <c r="E18" s="87">
        <v>0.6</v>
      </c>
      <c r="F18" s="123"/>
      <c r="G18" s="123"/>
      <c r="I18" s="68"/>
    </row>
    <row r="19" spans="1:9" x14ac:dyDescent="0.2">
      <c r="A19" s="118"/>
      <c r="B19" s="93"/>
      <c r="C19" s="93" t="s">
        <v>40</v>
      </c>
      <c r="D19" s="93" t="s">
        <v>40</v>
      </c>
      <c r="E19" s="94" t="s">
        <v>40</v>
      </c>
      <c r="F19" s="123"/>
      <c r="G19" s="124"/>
      <c r="I19" s="68"/>
    </row>
    <row r="20" spans="1:9" x14ac:dyDescent="0.2">
      <c r="A20" s="152" t="s">
        <v>20</v>
      </c>
      <c r="B20" s="90" t="s">
        <v>15</v>
      </c>
      <c r="C20" s="91">
        <v>2988</v>
      </c>
      <c r="D20" s="91">
        <v>3829</v>
      </c>
      <c r="E20" s="92">
        <v>28.1</v>
      </c>
      <c r="F20" s="123"/>
      <c r="G20" s="123"/>
      <c r="I20" s="68"/>
    </row>
    <row r="21" spans="1:9" x14ac:dyDescent="0.2">
      <c r="A21" s="153"/>
      <c r="B21" s="65" t="s">
        <v>16</v>
      </c>
      <c r="C21" s="45">
        <v>498</v>
      </c>
      <c r="D21" s="45">
        <v>705</v>
      </c>
      <c r="E21" s="46">
        <v>41.7</v>
      </c>
      <c r="F21" s="123"/>
      <c r="G21" s="124"/>
      <c r="I21" s="68"/>
    </row>
    <row r="22" spans="1:9" x14ac:dyDescent="0.2">
      <c r="A22" s="154"/>
      <c r="B22" s="85" t="s">
        <v>17</v>
      </c>
      <c r="C22" s="89">
        <v>3486</v>
      </c>
      <c r="D22" s="89">
        <v>4535</v>
      </c>
      <c r="E22" s="87">
        <v>30.1</v>
      </c>
      <c r="F22" s="123"/>
      <c r="G22" s="123"/>
      <c r="H22" s="123"/>
      <c r="I22" s="68"/>
    </row>
    <row r="23" spans="1:9" x14ac:dyDescent="0.2">
      <c r="A23" s="118"/>
      <c r="B23" s="93"/>
      <c r="C23" s="93" t="s">
        <v>40</v>
      </c>
      <c r="D23" s="93" t="s">
        <v>40</v>
      </c>
      <c r="E23" s="94" t="s">
        <v>40</v>
      </c>
      <c r="F23" s="123"/>
      <c r="G23" s="128"/>
      <c r="I23" s="68"/>
    </row>
    <row r="24" spans="1:9" x14ac:dyDescent="0.2">
      <c r="A24" s="152" t="s">
        <v>23</v>
      </c>
      <c r="B24" s="90" t="s">
        <v>15</v>
      </c>
      <c r="C24" s="91">
        <v>806</v>
      </c>
      <c r="D24" s="91">
        <v>909</v>
      </c>
      <c r="E24" s="92">
        <v>12.8</v>
      </c>
      <c r="F24" s="123"/>
      <c r="G24" s="124"/>
      <c r="I24" s="68"/>
    </row>
    <row r="25" spans="1:9" x14ac:dyDescent="0.2">
      <c r="A25" s="153"/>
      <c r="B25" s="65" t="s">
        <v>16</v>
      </c>
      <c r="C25" s="45">
        <v>816</v>
      </c>
      <c r="D25" s="45">
        <v>660</v>
      </c>
      <c r="E25" s="46">
        <v>-19.2</v>
      </c>
      <c r="F25" s="123"/>
      <c r="G25" s="124"/>
      <c r="I25" s="68"/>
    </row>
    <row r="26" spans="1:9" x14ac:dyDescent="0.2">
      <c r="A26" s="154"/>
      <c r="B26" s="85" t="s">
        <v>17</v>
      </c>
      <c r="C26" s="89">
        <v>1623</v>
      </c>
      <c r="D26" s="89">
        <v>1569</v>
      </c>
      <c r="E26" s="87">
        <v>-3.3</v>
      </c>
      <c r="F26" s="123"/>
      <c r="G26" s="123"/>
      <c r="I26" s="68"/>
    </row>
    <row r="27" spans="1:9" x14ac:dyDescent="0.2">
      <c r="A27" s="118"/>
      <c r="B27" s="93"/>
      <c r="C27" s="93" t="s">
        <v>40</v>
      </c>
      <c r="D27" s="93" t="s">
        <v>40</v>
      </c>
      <c r="E27" s="94" t="s">
        <v>40</v>
      </c>
      <c r="F27" s="123"/>
      <c r="G27" s="124"/>
      <c r="I27" s="68"/>
    </row>
    <row r="28" spans="1:9" x14ac:dyDescent="0.2">
      <c r="A28" s="154" t="s">
        <v>22</v>
      </c>
      <c r="B28" s="90" t="s">
        <v>15</v>
      </c>
      <c r="C28" s="91">
        <v>827</v>
      </c>
      <c r="D28" s="91">
        <v>961</v>
      </c>
      <c r="E28" s="92">
        <v>16.2</v>
      </c>
      <c r="F28" s="123"/>
      <c r="G28" s="124"/>
      <c r="I28" s="68"/>
    </row>
    <row r="29" spans="1:9" x14ac:dyDescent="0.2">
      <c r="A29" s="158"/>
      <c r="B29" s="65" t="s">
        <v>16</v>
      </c>
      <c r="C29" s="45">
        <v>1234</v>
      </c>
      <c r="D29" s="45">
        <v>1230</v>
      </c>
      <c r="E29" s="46">
        <v>-0.3</v>
      </c>
      <c r="F29" s="123"/>
      <c r="G29" s="124"/>
      <c r="I29" s="68"/>
    </row>
    <row r="30" spans="1:9" x14ac:dyDescent="0.2">
      <c r="A30" s="152"/>
      <c r="B30" s="69" t="s">
        <v>17</v>
      </c>
      <c r="C30" s="67">
        <v>2062</v>
      </c>
      <c r="D30" s="67">
        <v>2192</v>
      </c>
      <c r="E30" s="46">
        <v>6.3</v>
      </c>
      <c r="F30" s="123"/>
      <c r="G30" s="123"/>
      <c r="I30" s="68"/>
    </row>
    <row r="31" spans="1:9" ht="38.25" customHeight="1" x14ac:dyDescent="0.2">
      <c r="A31" s="150" t="s">
        <v>26</v>
      </c>
      <c r="B31" s="150"/>
      <c r="C31" s="150"/>
      <c r="D31" s="150"/>
      <c r="E31" s="150"/>
    </row>
    <row r="32" spans="1:9" ht="127.5" customHeight="1" x14ac:dyDescent="0.2">
      <c r="A32" s="151" t="s">
        <v>31</v>
      </c>
      <c r="B32" s="151"/>
      <c r="C32" s="151"/>
      <c r="D32" s="151"/>
      <c r="E32" s="151"/>
    </row>
    <row r="33" spans="1:5" ht="12" customHeight="1" x14ac:dyDescent="0.2">
      <c r="A33" s="70"/>
      <c r="B33" s="70"/>
      <c r="C33" s="71"/>
      <c r="D33" s="71"/>
      <c r="E33" s="71"/>
    </row>
    <row r="34" spans="1:5" ht="12" customHeight="1" x14ac:dyDescent="0.2"/>
  </sheetData>
  <mergeCells count="11">
    <mergeCell ref="A31:E31"/>
    <mergeCell ref="A32:E32"/>
    <mergeCell ref="A24:A26"/>
    <mergeCell ref="A1:E1"/>
    <mergeCell ref="A2:E2"/>
    <mergeCell ref="A4:A6"/>
    <mergeCell ref="A8:A10"/>
    <mergeCell ref="A12:A14"/>
    <mergeCell ref="A16:A18"/>
    <mergeCell ref="A28:A30"/>
    <mergeCell ref="A20:A22"/>
  </mergeCells>
  <phoneticPr fontId="0" type="noConversion"/>
  <printOptions gridLines="1"/>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J16"/>
  <sheetViews>
    <sheetView zoomScale="130" zoomScaleNormal="130" zoomScaleSheetLayoutView="100" workbookViewId="0">
      <selection activeCell="A11" sqref="A11:E11"/>
    </sheetView>
  </sheetViews>
  <sheetFormatPr defaultRowHeight="12.75" x14ac:dyDescent="0.2"/>
  <cols>
    <col min="1" max="1" width="10.5703125" customWidth="1"/>
    <col min="2" max="2" width="39.42578125" customWidth="1"/>
    <col min="3" max="3" width="12.85546875" customWidth="1"/>
    <col min="4" max="4" width="13.5703125" customWidth="1"/>
    <col min="5" max="5" width="16.140625" customWidth="1"/>
    <col min="6" max="6" width="13.140625" customWidth="1"/>
    <col min="7" max="7" width="7.140625" customWidth="1"/>
    <col min="8" max="10" width="17.7109375" bestFit="1" customWidth="1"/>
  </cols>
  <sheetData>
    <row r="1" spans="1:10" ht="12.75" customHeight="1" x14ac:dyDescent="0.2">
      <c r="A1" s="159" t="s">
        <v>53</v>
      </c>
      <c r="B1" s="159"/>
      <c r="C1" s="159"/>
      <c r="D1" s="159"/>
      <c r="E1" s="159"/>
    </row>
    <row r="2" spans="1:10" ht="18.600000000000001" customHeight="1" x14ac:dyDescent="0.2">
      <c r="A2" s="159"/>
      <c r="B2" s="159"/>
      <c r="C2" s="159"/>
      <c r="D2" s="159"/>
      <c r="E2" s="159"/>
    </row>
    <row r="3" spans="1:10" x14ac:dyDescent="0.2">
      <c r="A3" s="160" t="s">
        <v>36</v>
      </c>
      <c r="B3" s="160"/>
      <c r="C3" s="160"/>
      <c r="D3" s="160"/>
      <c r="E3" s="160"/>
      <c r="F3" s="36"/>
      <c r="G3" s="36"/>
    </row>
    <row r="4" spans="1:10" ht="18" customHeight="1" x14ac:dyDescent="0.2">
      <c r="A4" s="28" t="s">
        <v>14</v>
      </c>
      <c r="B4" s="29" t="s">
        <v>24</v>
      </c>
      <c r="C4" s="28" t="s">
        <v>16</v>
      </c>
      <c r="D4" s="29" t="s">
        <v>15</v>
      </c>
      <c r="E4" s="29" t="s">
        <v>17</v>
      </c>
      <c r="F4" s="74"/>
      <c r="G4" s="77"/>
      <c r="H4" s="2"/>
      <c r="I4" s="2"/>
      <c r="J4" s="73"/>
    </row>
    <row r="5" spans="1:10" ht="13.5" customHeight="1" x14ac:dyDescent="0.2">
      <c r="A5" s="35" t="s">
        <v>21</v>
      </c>
      <c r="B5" s="3" t="s">
        <v>34</v>
      </c>
      <c r="C5" s="39">
        <v>3.6735846809999999</v>
      </c>
      <c r="D5" s="39">
        <v>5.148080309</v>
      </c>
      <c r="E5" s="39">
        <v>8.8216649900000004</v>
      </c>
      <c r="F5" s="43"/>
      <c r="G5" s="75"/>
      <c r="H5" s="75"/>
      <c r="I5" s="75"/>
      <c r="J5" s="75"/>
    </row>
    <row r="6" spans="1:10" ht="12.75" customHeight="1" x14ac:dyDescent="0.2">
      <c r="A6" s="33" t="s">
        <v>18</v>
      </c>
      <c r="B6" s="3" t="s">
        <v>34</v>
      </c>
      <c r="C6" s="27">
        <v>2.4489999999999998</v>
      </c>
      <c r="D6" s="27">
        <v>2.548</v>
      </c>
      <c r="E6" s="27">
        <v>4.9969999999999999</v>
      </c>
      <c r="F6" s="42"/>
      <c r="G6" s="76"/>
    </row>
    <row r="7" spans="1:10" ht="12.75" customHeight="1" x14ac:dyDescent="0.2">
      <c r="A7" s="33" t="s">
        <v>19</v>
      </c>
      <c r="B7" s="3" t="s">
        <v>34</v>
      </c>
      <c r="C7" s="27">
        <v>1.024</v>
      </c>
      <c r="D7" s="27">
        <v>2.593</v>
      </c>
      <c r="E7" s="27">
        <v>3.617</v>
      </c>
      <c r="F7" s="42"/>
      <c r="G7" s="76"/>
    </row>
    <row r="8" spans="1:10" ht="12.75" customHeight="1" x14ac:dyDescent="0.2">
      <c r="A8" s="44" t="s">
        <v>20</v>
      </c>
      <c r="B8" s="3" t="s">
        <v>37</v>
      </c>
      <c r="C8" s="27">
        <v>0.68899999999999995</v>
      </c>
      <c r="D8" s="27">
        <v>3.8090000000000002</v>
      </c>
      <c r="E8" s="27">
        <v>4.4980000000000002</v>
      </c>
      <c r="F8" s="42"/>
      <c r="G8" s="38"/>
    </row>
    <row r="9" spans="1:10" ht="12.75" customHeight="1" x14ac:dyDescent="0.2">
      <c r="A9" s="33" t="s">
        <v>23</v>
      </c>
      <c r="B9" s="3" t="s">
        <v>37</v>
      </c>
      <c r="C9" s="27">
        <v>0.47699999999999998</v>
      </c>
      <c r="D9" s="27">
        <v>0.65300000000000002</v>
      </c>
      <c r="E9" s="27">
        <v>1.1299999999999999</v>
      </c>
      <c r="F9" s="42"/>
      <c r="G9" s="13"/>
    </row>
    <row r="10" spans="1:10" ht="12.75" customHeight="1" x14ac:dyDescent="0.2">
      <c r="A10" s="33" t="s">
        <v>22</v>
      </c>
      <c r="B10" s="19" t="s">
        <v>38</v>
      </c>
      <c r="C10" s="27">
        <v>0.27500000000000002</v>
      </c>
      <c r="D10" s="27">
        <v>0.13800000000000001</v>
      </c>
      <c r="E10" s="27">
        <v>0.41299999999999998</v>
      </c>
      <c r="F10" s="42"/>
    </row>
    <row r="11" spans="1:10" s="2" customFormat="1" ht="12" customHeight="1" x14ac:dyDescent="0.2">
      <c r="A11" s="161" t="s">
        <v>26</v>
      </c>
      <c r="B11" s="161"/>
      <c r="C11" s="161"/>
      <c r="D11" s="161"/>
      <c r="E11" s="161"/>
    </row>
    <row r="12" spans="1:10" s="2" customFormat="1" ht="10.5" customHeight="1" x14ac:dyDescent="0.2">
      <c r="A12" s="162" t="s">
        <v>44</v>
      </c>
      <c r="B12" s="162"/>
      <c r="C12" s="162"/>
      <c r="D12" s="162"/>
      <c r="E12" s="162"/>
    </row>
    <row r="13" spans="1:10" s="2" customFormat="1" ht="11.25" customHeight="1" x14ac:dyDescent="0.2">
      <c r="F13" s="79"/>
      <c r="G13" s="79"/>
    </row>
    <row r="14" spans="1:10" s="2" customFormat="1" x14ac:dyDescent="0.2"/>
    <row r="15" spans="1:10" x14ac:dyDescent="0.2">
      <c r="H15" s="2"/>
      <c r="I15" s="2"/>
      <c r="J15" s="2"/>
    </row>
    <row r="16" spans="1:10" x14ac:dyDescent="0.2">
      <c r="H16" s="2"/>
      <c r="I16" s="2"/>
      <c r="J16" s="2"/>
    </row>
  </sheetData>
  <mergeCells count="4">
    <mergeCell ref="A1:E2"/>
    <mergeCell ref="A3:E3"/>
    <mergeCell ref="A11:E11"/>
    <mergeCell ref="A12:E12"/>
  </mergeCells>
  <hyperlinks>
    <hyperlink ref="A8" r:id="rId1" display="https://en.wikipedia.org/wiki/Pipeline"/>
  </hyperlinks>
  <pageMargins left="0.7" right="0.7" top="0.75" bottom="0.75" header="0.3" footer="0.3"/>
  <pageSetup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36"/>
  <sheetViews>
    <sheetView topLeftCell="A30" zoomScale="115" zoomScaleNormal="115" zoomScaleSheetLayoutView="100" workbookViewId="0">
      <selection activeCell="A31" sqref="A31:E31"/>
    </sheetView>
  </sheetViews>
  <sheetFormatPr defaultColWidth="9.140625" defaultRowHeight="12.75" x14ac:dyDescent="0.2"/>
  <cols>
    <col min="1" max="1" width="8.140625" style="60" customWidth="1"/>
    <col min="2" max="2" width="8.7109375" style="60" customWidth="1"/>
    <col min="3" max="3" width="11.140625" style="72" customWidth="1"/>
    <col min="4" max="4" width="11.28515625" style="72" customWidth="1"/>
    <col min="5" max="5" width="17.85546875" style="72" customWidth="1"/>
    <col min="6" max="9" width="9.140625" style="60"/>
    <col min="10" max="10" width="16.5703125" style="60" customWidth="1"/>
    <col min="11" max="16384" width="9.140625" style="60"/>
  </cols>
  <sheetData>
    <row r="1" spans="1:8" ht="31.9" customHeight="1" x14ac:dyDescent="0.2">
      <c r="A1" s="163" t="s">
        <v>35</v>
      </c>
      <c r="B1" s="164"/>
      <c r="C1" s="164"/>
      <c r="D1" s="164"/>
      <c r="E1" s="165"/>
    </row>
    <row r="2" spans="1:8" s="62" customFormat="1" x14ac:dyDescent="0.2">
      <c r="A2" s="155" t="s">
        <v>27</v>
      </c>
      <c r="B2" s="155"/>
      <c r="C2" s="155"/>
      <c r="D2" s="155"/>
      <c r="E2" s="155"/>
    </row>
    <row r="3" spans="1:8" ht="39" customHeight="1" x14ac:dyDescent="0.2">
      <c r="A3" s="63" t="s">
        <v>14</v>
      </c>
      <c r="B3" s="64"/>
      <c r="C3" s="53" t="s">
        <v>49</v>
      </c>
      <c r="D3" s="53" t="s">
        <v>50</v>
      </c>
      <c r="E3" s="51" t="s">
        <v>52</v>
      </c>
    </row>
    <row r="4" spans="1:8" x14ac:dyDescent="0.2">
      <c r="A4" s="156" t="s">
        <v>21</v>
      </c>
      <c r="B4" s="65" t="s">
        <v>15</v>
      </c>
      <c r="C4" s="45">
        <v>24106</v>
      </c>
      <c r="D4" s="45">
        <v>25386</v>
      </c>
      <c r="E4" s="66">
        <v>5.3</v>
      </c>
      <c r="F4" s="123"/>
    </row>
    <row r="5" spans="1:8" x14ac:dyDescent="0.2">
      <c r="A5" s="156"/>
      <c r="B5" s="65" t="s">
        <v>16</v>
      </c>
      <c r="C5" s="45">
        <v>18937</v>
      </c>
      <c r="D5" s="45">
        <v>19592</v>
      </c>
      <c r="E5" s="66">
        <v>3.5</v>
      </c>
      <c r="F5" s="123"/>
    </row>
    <row r="6" spans="1:8" x14ac:dyDescent="0.2">
      <c r="A6" s="157"/>
      <c r="B6" s="85" t="s">
        <v>17</v>
      </c>
      <c r="C6" s="86">
        <v>43043</v>
      </c>
      <c r="D6" s="86">
        <v>44978</v>
      </c>
      <c r="E6" s="126">
        <v>4.5</v>
      </c>
      <c r="F6" s="123"/>
    </row>
    <row r="7" spans="1:8" x14ac:dyDescent="0.2">
      <c r="A7" s="118"/>
      <c r="B7" s="93"/>
      <c r="C7" s="93" t="s">
        <v>40</v>
      </c>
      <c r="D7" s="93" t="s">
        <v>40</v>
      </c>
      <c r="E7" s="94" t="s">
        <v>40</v>
      </c>
      <c r="F7" s="123"/>
    </row>
    <row r="8" spans="1:8" ht="12.75" customHeight="1" x14ac:dyDescent="0.2">
      <c r="A8" s="152" t="s">
        <v>25</v>
      </c>
      <c r="B8" s="90" t="s">
        <v>15</v>
      </c>
      <c r="C8" s="91">
        <v>21588</v>
      </c>
      <c r="D8" s="91">
        <v>22351</v>
      </c>
      <c r="E8" s="92">
        <v>3.5</v>
      </c>
      <c r="F8" s="123"/>
    </row>
    <row r="9" spans="1:8" x14ac:dyDescent="0.2">
      <c r="A9" s="153"/>
      <c r="B9" s="65" t="s">
        <v>16</v>
      </c>
      <c r="C9" s="45">
        <v>15720</v>
      </c>
      <c r="D9" s="45">
        <v>16066</v>
      </c>
      <c r="E9" s="46">
        <v>2.2000000000000002</v>
      </c>
      <c r="F9" s="123"/>
    </row>
    <row r="10" spans="1:8" ht="12.75" customHeight="1" x14ac:dyDescent="0.2">
      <c r="A10" s="154"/>
      <c r="B10" s="85" t="s">
        <v>17</v>
      </c>
      <c r="C10" s="86">
        <v>37308</v>
      </c>
      <c r="D10" s="86">
        <v>38417</v>
      </c>
      <c r="E10" s="87">
        <v>3</v>
      </c>
      <c r="F10" s="123"/>
    </row>
    <row r="11" spans="1:8" x14ac:dyDescent="0.2">
      <c r="A11" s="118"/>
      <c r="B11" s="93"/>
      <c r="C11" s="93" t="s">
        <v>40</v>
      </c>
      <c r="D11" s="93" t="s">
        <v>40</v>
      </c>
      <c r="E11" s="94" t="s">
        <v>40</v>
      </c>
      <c r="F11" s="123"/>
    </row>
    <row r="12" spans="1:8" x14ac:dyDescent="0.2">
      <c r="A12" s="154" t="s">
        <v>18</v>
      </c>
      <c r="B12" s="65" t="s">
        <v>15</v>
      </c>
      <c r="C12" s="45">
        <v>17897</v>
      </c>
      <c r="D12" s="88">
        <v>18177</v>
      </c>
      <c r="E12" s="129">
        <v>1.6</v>
      </c>
      <c r="F12" s="123"/>
      <c r="H12" s="68"/>
    </row>
    <row r="13" spans="1:8" x14ac:dyDescent="0.2">
      <c r="A13" s="158"/>
      <c r="B13" s="65" t="s">
        <v>16</v>
      </c>
      <c r="C13" s="45">
        <v>13224</v>
      </c>
      <c r="D13" s="84">
        <v>13331</v>
      </c>
      <c r="E13" s="83">
        <v>0.8</v>
      </c>
      <c r="F13" s="123"/>
      <c r="H13" s="68"/>
    </row>
    <row r="14" spans="1:8" x14ac:dyDescent="0.2">
      <c r="A14" s="152"/>
      <c r="B14" s="65" t="s">
        <v>17</v>
      </c>
      <c r="C14" s="67">
        <v>31121</v>
      </c>
      <c r="D14" s="95">
        <v>31508</v>
      </c>
      <c r="E14" s="130">
        <v>1.2</v>
      </c>
      <c r="F14" s="123"/>
      <c r="H14" s="68"/>
    </row>
    <row r="15" spans="1:8" x14ac:dyDescent="0.2">
      <c r="A15" s="118"/>
      <c r="B15" s="93"/>
      <c r="C15" s="93" t="s">
        <v>40</v>
      </c>
      <c r="D15" s="93" t="s">
        <v>40</v>
      </c>
      <c r="E15" s="94" t="s">
        <v>40</v>
      </c>
      <c r="F15" s="123"/>
      <c r="H15" s="68"/>
    </row>
    <row r="16" spans="1:8" x14ac:dyDescent="0.2">
      <c r="A16" s="152" t="s">
        <v>19</v>
      </c>
      <c r="B16" s="90" t="s">
        <v>15</v>
      </c>
      <c r="C16" s="91">
        <v>3676</v>
      </c>
      <c r="D16" s="91">
        <v>4162</v>
      </c>
      <c r="E16" s="92">
        <v>13.2</v>
      </c>
      <c r="F16" s="123"/>
      <c r="H16" s="68"/>
    </row>
    <row r="17" spans="1:10" x14ac:dyDescent="0.2">
      <c r="A17" s="153"/>
      <c r="B17" s="65" t="s">
        <v>16</v>
      </c>
      <c r="C17" s="45">
        <v>2270</v>
      </c>
      <c r="D17" s="45">
        <v>2416</v>
      </c>
      <c r="E17" s="46">
        <v>6.4</v>
      </c>
      <c r="F17" s="123"/>
      <c r="H17" s="68"/>
    </row>
    <row r="18" spans="1:10" x14ac:dyDescent="0.2">
      <c r="A18" s="154"/>
      <c r="B18" s="85" t="s">
        <v>17</v>
      </c>
      <c r="C18" s="89">
        <v>5946</v>
      </c>
      <c r="D18" s="89">
        <v>6577</v>
      </c>
      <c r="E18" s="87">
        <v>10.6</v>
      </c>
      <c r="F18" s="123"/>
      <c r="H18" s="68"/>
    </row>
    <row r="19" spans="1:10" x14ac:dyDescent="0.2">
      <c r="A19" s="118"/>
      <c r="B19" s="93"/>
      <c r="C19" s="93" t="s">
        <v>40</v>
      </c>
      <c r="D19" s="93" t="s">
        <v>40</v>
      </c>
      <c r="E19" s="94" t="s">
        <v>40</v>
      </c>
      <c r="F19" s="123"/>
      <c r="H19" s="68"/>
    </row>
    <row r="20" spans="1:10" x14ac:dyDescent="0.2">
      <c r="A20" s="152" t="s">
        <v>20</v>
      </c>
      <c r="B20" s="90" t="s">
        <v>15</v>
      </c>
      <c r="C20" s="91">
        <v>16</v>
      </c>
      <c r="D20" s="91">
        <v>12</v>
      </c>
      <c r="E20" s="92">
        <v>-24.9</v>
      </c>
      <c r="F20" s="123"/>
      <c r="H20" s="68"/>
    </row>
    <row r="21" spans="1:10" x14ac:dyDescent="0.2">
      <c r="A21" s="153"/>
      <c r="B21" s="65" t="s">
        <v>16</v>
      </c>
      <c r="C21" s="45">
        <v>226</v>
      </c>
      <c r="D21" s="45">
        <v>320</v>
      </c>
      <c r="E21" s="46">
        <v>41.6</v>
      </c>
      <c r="F21" s="123"/>
      <c r="H21" s="68"/>
      <c r="J21" s="68"/>
    </row>
    <row r="22" spans="1:10" x14ac:dyDescent="0.2">
      <c r="A22" s="154"/>
      <c r="B22" s="85" t="s">
        <v>17</v>
      </c>
      <c r="C22" s="89">
        <v>241</v>
      </c>
      <c r="D22" s="89">
        <v>331</v>
      </c>
      <c r="E22" s="87">
        <v>37.299999999999997</v>
      </c>
      <c r="F22" s="123"/>
      <c r="H22" s="68"/>
      <c r="J22" s="68"/>
    </row>
    <row r="23" spans="1:10" x14ac:dyDescent="0.2">
      <c r="A23" s="118"/>
      <c r="B23" s="93"/>
      <c r="C23" s="93" t="s">
        <v>40</v>
      </c>
      <c r="D23" s="93" t="s">
        <v>40</v>
      </c>
      <c r="E23" s="94" t="s">
        <v>40</v>
      </c>
      <c r="F23" s="123"/>
      <c r="H23" s="68"/>
      <c r="J23" s="59"/>
    </row>
    <row r="24" spans="1:10" x14ac:dyDescent="0.2">
      <c r="A24" s="152" t="s">
        <v>23</v>
      </c>
      <c r="B24" s="90" t="s">
        <v>15</v>
      </c>
      <c r="C24" s="91">
        <v>1502</v>
      </c>
      <c r="D24" s="91">
        <v>1823</v>
      </c>
      <c r="E24" s="92">
        <v>21.3</v>
      </c>
      <c r="F24" s="123"/>
      <c r="H24" s="68"/>
    </row>
    <row r="25" spans="1:10" x14ac:dyDescent="0.2">
      <c r="A25" s="153"/>
      <c r="B25" s="65" t="s">
        <v>16</v>
      </c>
      <c r="C25" s="45">
        <v>1668</v>
      </c>
      <c r="D25" s="45">
        <v>1999</v>
      </c>
      <c r="E25" s="46">
        <v>19.8</v>
      </c>
      <c r="F25" s="123"/>
      <c r="H25" s="68"/>
    </row>
    <row r="26" spans="1:10" x14ac:dyDescent="0.2">
      <c r="A26" s="154"/>
      <c r="B26" s="85" t="s">
        <v>17</v>
      </c>
      <c r="C26" s="89">
        <v>3170</v>
      </c>
      <c r="D26" s="89">
        <v>3822</v>
      </c>
      <c r="E26" s="87">
        <v>20.6</v>
      </c>
      <c r="F26" s="123"/>
      <c r="H26" s="68"/>
    </row>
    <row r="27" spans="1:10" x14ac:dyDescent="0.2">
      <c r="A27" s="118"/>
      <c r="B27" s="93"/>
      <c r="C27" s="93" t="s">
        <v>40</v>
      </c>
      <c r="D27" s="93" t="s">
        <v>40</v>
      </c>
      <c r="E27" s="94" t="s">
        <v>40</v>
      </c>
      <c r="F27" s="123"/>
      <c r="H27" s="68"/>
    </row>
    <row r="28" spans="1:10" x14ac:dyDescent="0.2">
      <c r="A28" s="152" t="s">
        <v>22</v>
      </c>
      <c r="B28" s="90" t="s">
        <v>15</v>
      </c>
      <c r="C28" s="91">
        <v>518</v>
      </c>
      <c r="D28" s="91">
        <v>618</v>
      </c>
      <c r="E28" s="92">
        <v>19.399999999999999</v>
      </c>
      <c r="F28" s="123"/>
      <c r="H28" s="68"/>
    </row>
    <row r="29" spans="1:10" x14ac:dyDescent="0.2">
      <c r="A29" s="153"/>
      <c r="B29" s="65" t="s">
        <v>16</v>
      </c>
      <c r="C29" s="45">
        <v>734</v>
      </c>
      <c r="D29" s="45">
        <v>710</v>
      </c>
      <c r="E29" s="46">
        <v>-3.4</v>
      </c>
      <c r="F29" s="123"/>
      <c r="H29" s="68"/>
    </row>
    <row r="30" spans="1:10" x14ac:dyDescent="0.2">
      <c r="A30" s="153"/>
      <c r="B30" s="65" t="s">
        <v>17</v>
      </c>
      <c r="C30" s="67">
        <v>1252</v>
      </c>
      <c r="D30" s="67">
        <v>1328</v>
      </c>
      <c r="E30" s="46">
        <v>6</v>
      </c>
      <c r="F30" s="123"/>
      <c r="H30" s="68"/>
    </row>
    <row r="31" spans="1:10" ht="38.25" customHeight="1" x14ac:dyDescent="0.2">
      <c r="A31" s="150" t="s">
        <v>26</v>
      </c>
      <c r="B31" s="150"/>
      <c r="C31" s="150"/>
      <c r="D31" s="150"/>
      <c r="E31" s="150"/>
    </row>
    <row r="32" spans="1:10" ht="127.5" customHeight="1" x14ac:dyDescent="0.2">
      <c r="A32" s="151" t="s">
        <v>31</v>
      </c>
      <c r="B32" s="151"/>
      <c r="C32" s="151"/>
      <c r="D32" s="151"/>
      <c r="E32" s="151"/>
    </row>
    <row r="33" spans="1:5" ht="12" customHeight="1" x14ac:dyDescent="0.2">
      <c r="A33" s="70"/>
      <c r="B33" s="70"/>
      <c r="C33" s="71"/>
      <c r="D33" s="71"/>
      <c r="E33" s="71"/>
    </row>
    <row r="34" spans="1:5" ht="12" customHeight="1" x14ac:dyDescent="0.2"/>
    <row r="35" spans="1:5" ht="12" customHeight="1" x14ac:dyDescent="0.2"/>
    <row r="36" spans="1:5" ht="12" customHeight="1" x14ac:dyDescent="0.2"/>
  </sheetData>
  <mergeCells count="11">
    <mergeCell ref="A1:E1"/>
    <mergeCell ref="A2:E2"/>
    <mergeCell ref="A4:A6"/>
    <mergeCell ref="A8:A10"/>
    <mergeCell ref="A31:E31"/>
    <mergeCell ref="A32:E32"/>
    <mergeCell ref="A12:A14"/>
    <mergeCell ref="A16:A18"/>
    <mergeCell ref="A20:A22"/>
    <mergeCell ref="A28:A30"/>
    <mergeCell ref="A24:A26"/>
  </mergeCells>
  <phoneticPr fontId="0" type="noConversion"/>
  <printOptions gridLines="1"/>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K18"/>
  <sheetViews>
    <sheetView tabSelected="1" zoomScale="130" zoomScaleNormal="130" zoomScaleSheetLayoutView="100" workbookViewId="0">
      <selection activeCell="A11" sqref="A11:E11"/>
    </sheetView>
  </sheetViews>
  <sheetFormatPr defaultRowHeight="12.75" x14ac:dyDescent="0.2"/>
  <cols>
    <col min="1" max="1" width="11.140625" customWidth="1"/>
    <col min="2" max="2" width="38.42578125" customWidth="1"/>
    <col min="3" max="5" width="13.28515625" customWidth="1"/>
    <col min="6" max="6" width="13.85546875" customWidth="1"/>
    <col min="7" max="7" width="11.85546875" customWidth="1"/>
    <col min="8" max="8" width="18" customWidth="1"/>
    <col min="9" max="11" width="17.7109375" bestFit="1" customWidth="1"/>
    <col min="12" max="12" width="10.85546875" bestFit="1" customWidth="1"/>
  </cols>
  <sheetData>
    <row r="1" spans="1:11" ht="12.75" customHeight="1" x14ac:dyDescent="0.2">
      <c r="A1" s="159" t="s">
        <v>54</v>
      </c>
      <c r="B1" s="159"/>
      <c r="C1" s="159"/>
      <c r="D1" s="159"/>
      <c r="E1" s="159"/>
    </row>
    <row r="2" spans="1:11" ht="18" customHeight="1" x14ac:dyDescent="0.2">
      <c r="A2" s="159"/>
      <c r="B2" s="159"/>
      <c r="C2" s="159"/>
      <c r="D2" s="159"/>
      <c r="E2" s="159"/>
    </row>
    <row r="3" spans="1:11" x14ac:dyDescent="0.2">
      <c r="A3" s="160" t="s">
        <v>36</v>
      </c>
      <c r="B3" s="160"/>
      <c r="C3" s="160"/>
      <c r="D3" s="160"/>
      <c r="E3" s="160"/>
      <c r="G3" s="42"/>
    </row>
    <row r="4" spans="1:11" ht="18" customHeight="1" x14ac:dyDescent="0.2">
      <c r="A4" s="28" t="s">
        <v>14</v>
      </c>
      <c r="B4" s="29" t="s">
        <v>24</v>
      </c>
      <c r="C4" s="28" t="s">
        <v>16</v>
      </c>
      <c r="D4" s="29" t="s">
        <v>15</v>
      </c>
      <c r="E4" s="29" t="s">
        <v>17</v>
      </c>
      <c r="F4" s="75"/>
      <c r="G4" s="75"/>
      <c r="H4" s="79"/>
    </row>
    <row r="5" spans="1:11" ht="13.5" customHeight="1" x14ac:dyDescent="0.25">
      <c r="A5" s="35" t="s">
        <v>21</v>
      </c>
      <c r="B5" s="82" t="s">
        <v>38</v>
      </c>
      <c r="C5" s="81">
        <v>3.4479890279999998</v>
      </c>
      <c r="D5" s="81">
        <v>5.7245276499999997</v>
      </c>
      <c r="E5" s="81">
        <v>9.1725166779999991</v>
      </c>
      <c r="F5" s="43"/>
      <c r="G5" s="42"/>
      <c r="H5" s="75"/>
      <c r="I5" s="75"/>
      <c r="J5" s="75"/>
      <c r="K5" s="80"/>
    </row>
    <row r="6" spans="1:11" ht="12.75" customHeight="1" x14ac:dyDescent="0.2">
      <c r="A6" s="19" t="s">
        <v>18</v>
      </c>
      <c r="B6" s="7" t="s">
        <v>38</v>
      </c>
      <c r="C6" s="40">
        <v>3.0790000000000002</v>
      </c>
      <c r="D6" s="40">
        <v>5.4139999999999997</v>
      </c>
      <c r="E6" s="40">
        <v>8.4930000000000003</v>
      </c>
      <c r="F6" s="42"/>
      <c r="G6" s="76"/>
    </row>
    <row r="7" spans="1:11" ht="12.75" customHeight="1" x14ac:dyDescent="0.2">
      <c r="A7" s="19" t="s">
        <v>19</v>
      </c>
      <c r="B7" s="3" t="s">
        <v>34</v>
      </c>
      <c r="C7" s="40">
        <v>0.69899999999999995</v>
      </c>
      <c r="D7" s="40">
        <v>3.1259999999999999</v>
      </c>
      <c r="E7" s="40">
        <v>3.8250000000000002</v>
      </c>
      <c r="F7" s="42"/>
      <c r="G7" s="76"/>
    </row>
    <row r="8" spans="1:11" ht="12.75" customHeight="1" x14ac:dyDescent="0.2">
      <c r="A8" s="44" t="s">
        <v>20</v>
      </c>
      <c r="B8" s="8" t="s">
        <v>37</v>
      </c>
      <c r="C8" s="40">
        <v>0.32</v>
      </c>
      <c r="D8" s="40">
        <v>1.0999999999999999E-2</v>
      </c>
      <c r="E8" s="40">
        <v>0.33100000000000002</v>
      </c>
      <c r="F8" s="42"/>
      <c r="G8" s="42"/>
    </row>
    <row r="9" spans="1:11" ht="12.75" customHeight="1" x14ac:dyDescent="0.2">
      <c r="A9" s="19" t="s">
        <v>23</v>
      </c>
      <c r="B9" s="7" t="s">
        <v>37</v>
      </c>
      <c r="C9" s="40">
        <v>1.347</v>
      </c>
      <c r="D9" s="40">
        <v>0.81200000000000006</v>
      </c>
      <c r="E9" s="40">
        <v>2.1589999999999998</v>
      </c>
      <c r="F9" s="42"/>
      <c r="G9" s="42"/>
    </row>
    <row r="10" spans="1:11" ht="12.75" customHeight="1" x14ac:dyDescent="0.2">
      <c r="A10" s="19" t="s">
        <v>22</v>
      </c>
      <c r="B10" s="7" t="s">
        <v>38</v>
      </c>
      <c r="C10" s="40">
        <v>0.253</v>
      </c>
      <c r="D10" s="40">
        <v>0.14699999999999999</v>
      </c>
      <c r="E10" s="40">
        <v>0.4</v>
      </c>
      <c r="F10" s="42"/>
      <c r="G10" s="76"/>
    </row>
    <row r="11" spans="1:11" ht="12" customHeight="1" x14ac:dyDescent="0.2">
      <c r="A11" s="161" t="s">
        <v>26</v>
      </c>
      <c r="B11" s="161"/>
      <c r="C11" s="161"/>
      <c r="D11" s="161"/>
      <c r="E11" s="161"/>
      <c r="F11" s="2"/>
      <c r="G11" s="2"/>
      <c r="H11" s="2"/>
    </row>
    <row r="12" spans="1:11" ht="12" customHeight="1" x14ac:dyDescent="0.2">
      <c r="A12" s="162" t="s">
        <v>44</v>
      </c>
      <c r="B12" s="162"/>
      <c r="C12" s="162"/>
      <c r="D12" s="162"/>
      <c r="E12" s="162"/>
      <c r="F12" s="79"/>
      <c r="G12" s="79"/>
      <c r="H12" s="41"/>
    </row>
    <row r="13" spans="1:11" ht="12.75" customHeight="1" x14ac:dyDescent="0.2">
      <c r="A13" s="2"/>
      <c r="B13" s="78"/>
      <c r="C13" s="78"/>
      <c r="D13" s="78"/>
      <c r="E13" s="78"/>
      <c r="F13" s="79"/>
    </row>
    <row r="14" spans="1:11" ht="11.25" customHeight="1" x14ac:dyDescent="0.2">
      <c r="A14" s="2"/>
      <c r="B14" s="2"/>
      <c r="C14" s="79"/>
      <c r="D14" s="79"/>
      <c r="E14" s="2"/>
      <c r="F14" s="2"/>
    </row>
    <row r="15" spans="1:11" x14ac:dyDescent="0.2">
      <c r="A15" s="2"/>
      <c r="B15" s="2"/>
      <c r="C15" s="2"/>
      <c r="D15" s="2"/>
      <c r="E15" s="73"/>
      <c r="F15" s="2"/>
    </row>
    <row r="16" spans="1:11" x14ac:dyDescent="0.2">
      <c r="A16" s="2"/>
      <c r="B16" s="2"/>
      <c r="C16" s="2"/>
      <c r="D16" s="2"/>
      <c r="E16" s="2"/>
      <c r="F16" s="2"/>
    </row>
    <row r="17" spans="1:7" x14ac:dyDescent="0.2">
      <c r="A17" s="2"/>
      <c r="B17" s="2"/>
      <c r="C17" s="2"/>
      <c r="D17" s="2"/>
      <c r="E17" s="2"/>
      <c r="F17" s="2"/>
      <c r="G17" s="2"/>
    </row>
    <row r="18" spans="1:7" x14ac:dyDescent="0.2">
      <c r="G18" s="2"/>
    </row>
  </sheetData>
  <mergeCells count="4">
    <mergeCell ref="A1:E2"/>
    <mergeCell ref="A3:E3"/>
    <mergeCell ref="A11:E11"/>
    <mergeCell ref="A12:E12"/>
  </mergeCells>
  <hyperlinks>
    <hyperlink ref="A8" r:id="rId1" display="https://en.wikipedia.org/wiki/Pipeline"/>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Figure 1</vt:lpstr>
      <vt:lpstr>Figure 2</vt:lpstr>
      <vt:lpstr>Figure 3</vt:lpstr>
      <vt:lpstr>Figure 4</vt:lpstr>
      <vt:lpstr>Table 1</vt:lpstr>
      <vt:lpstr>Table 2</vt:lpstr>
      <vt:lpstr>Table 3</vt:lpstr>
      <vt:lpstr>Figure 5</vt:lpstr>
      <vt:lpstr>Table 4</vt:lpstr>
      <vt:lpstr>Figure 6</vt:lpstr>
      <vt:lpstr>'Figure 2'!Print_Area</vt:lpstr>
      <vt:lpstr>'Figure 3'!Print_Area</vt:lpstr>
      <vt:lpstr>'Table 1'!Print_Area</vt:lpstr>
      <vt:lpstr>'Table 2'!Print_Area</vt:lpstr>
      <vt:lpstr>'Table 3'!Print_Area</vt:lpstr>
      <vt:lpstr>'Table 4'!Print_Area</vt:lpstr>
    </vt:vector>
  </TitlesOfParts>
  <Company>RITA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Jahanmir</dc:creator>
  <cp:lastModifiedBy>Solomon, Todd (OST)</cp:lastModifiedBy>
  <cp:lastPrinted>2015-11-06T15:36:55Z</cp:lastPrinted>
  <dcterms:created xsi:type="dcterms:W3CDTF">2008-08-14T19:02:29Z</dcterms:created>
  <dcterms:modified xsi:type="dcterms:W3CDTF">2017-01-19T15:14:19Z</dcterms:modified>
</cp:coreProperties>
</file>