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hidePivotFieldList="1" defaultThemeVersion="124226"/>
  <bookViews>
    <workbookView xWindow="0" yWindow="-15" windowWidth="14505" windowHeight="12840" tabRatio="904" firstSheet="5" activeTab="18"/>
  </bookViews>
  <sheets>
    <sheet name="SourceData" sheetId="1" state="hidden" r:id="rId1"/>
    <sheet name="Table1" sheetId="2" r:id="rId2"/>
    <sheet name="Table1a" sheetId="3" r:id="rId3"/>
    <sheet name="Table2" sheetId="4" r:id="rId4"/>
    <sheet name="Table3" sheetId="5" r:id="rId5"/>
    <sheet name="Table4" sheetId="6" r:id="rId6"/>
    <sheet name="Table5" sheetId="21" r:id="rId7"/>
    <sheet name="Table5(old)" sheetId="7" state="hidden" r:id="rId8"/>
    <sheet name="Table6" sheetId="8" r:id="rId9"/>
    <sheet name="Table7" sheetId="9" r:id="rId10"/>
    <sheet name="Table8" sheetId="10" r:id="rId11"/>
    <sheet name="Table9" sheetId="11" r:id="rId12"/>
    <sheet name="Table10" sheetId="12" r:id="rId13"/>
    <sheet name="Text" sheetId="19" state="hidden" r:id="rId14"/>
    <sheet name="Table11" sheetId="13" r:id="rId15"/>
    <sheet name="Table12" sheetId="15" r:id="rId16"/>
    <sheet name="Table13" sheetId="16" r:id="rId17"/>
    <sheet name="Table14" sheetId="17" r:id="rId18"/>
    <sheet name="Table15" sheetId="18" r:id="rId19"/>
    <sheet name="SameMonthPreviousQuery" sheetId="24" state="hidden" r:id="rId20"/>
  </sheets>
  <definedNames>
    <definedName name="_xlnm.Print_Area" localSheetId="14">Table11!$A$1:$H$20</definedName>
    <definedName name="_xlnm.Print_Area" localSheetId="17">Table14!$A$1:$H$20</definedName>
    <definedName name="_xlnm.Print_Area" localSheetId="18">Table15!$A$1:$I$24</definedName>
    <definedName name="_xlnm.Print_Area" localSheetId="4">Table3!$A$1:$H$21</definedName>
    <definedName name="_xlnm.Print_Area" localSheetId="5">Table4!$A$1:$F$11</definedName>
    <definedName name="_xlnm.Print_Area" localSheetId="10">Table8!$A$1:$H$20</definedName>
  </definedNames>
  <calcPr calcId="145621"/>
</workbook>
</file>

<file path=xl/calcChain.xml><?xml version="1.0" encoding="utf-8"?>
<calcChain xmlns="http://schemas.openxmlformats.org/spreadsheetml/2006/main">
  <c r="K182" i="1" l="1"/>
  <c r="L182" i="1"/>
  <c r="M182" i="1"/>
  <c r="N182" i="1"/>
  <c r="J182" i="1"/>
  <c r="K113" i="1"/>
  <c r="L113" i="1"/>
  <c r="M113" i="1"/>
  <c r="N113" i="1"/>
  <c r="J113" i="1"/>
  <c r="A24" i="19" l="1"/>
  <c r="E1" i="1" l="1"/>
  <c r="A28" i="19" l="1"/>
  <c r="F1" i="1"/>
  <c r="C5" i="7"/>
  <c r="D5" i="7"/>
  <c r="E5" i="7"/>
  <c r="B5" i="7"/>
  <c r="A5" i="7"/>
  <c r="A10" i="7"/>
  <c r="B10" i="7"/>
  <c r="C10" i="7"/>
  <c r="D10" i="7"/>
  <c r="E10" i="7"/>
  <c r="A11" i="7"/>
  <c r="B11" i="7"/>
  <c r="C11" i="7"/>
  <c r="D11" i="7"/>
  <c r="E11" i="7"/>
  <c r="A12" i="7"/>
  <c r="B12" i="7"/>
  <c r="C12" i="7"/>
  <c r="D12" i="7"/>
  <c r="E12" i="7"/>
  <c r="A13" i="7"/>
  <c r="B13" i="7"/>
  <c r="C13" i="7"/>
  <c r="D13" i="7"/>
  <c r="E13" i="7"/>
  <c r="A14" i="7"/>
  <c r="B14" i="7"/>
  <c r="C14" i="7"/>
  <c r="D14" i="7"/>
  <c r="E14" i="7"/>
  <c r="A15" i="7"/>
  <c r="B15" i="7"/>
  <c r="C15" i="7"/>
  <c r="D15" i="7"/>
  <c r="E15" i="7"/>
  <c r="A16" i="7"/>
  <c r="B16" i="7"/>
  <c r="C16" i="7"/>
  <c r="D16" i="7"/>
  <c r="E16" i="7"/>
  <c r="A15" i="19" l="1"/>
  <c r="A9" i="19"/>
  <c r="B1" i="1"/>
  <c r="C1" i="1"/>
  <c r="A1" i="7"/>
  <c r="A18" i="19" l="1"/>
  <c r="A4" i="19"/>
  <c r="A19" i="19"/>
  <c r="A13" i="19"/>
  <c r="A22" i="19"/>
  <c r="A8" i="19"/>
  <c r="A11" i="19"/>
  <c r="A1" i="19"/>
  <c r="A3" i="19"/>
  <c r="A23" i="19"/>
  <c r="A27" i="19"/>
  <c r="A3" i="7"/>
  <c r="A6" i="19"/>
</calcChain>
</file>

<file path=xl/sharedStrings.xml><?xml version="1.0" encoding="utf-8"?>
<sst xmlns="http://schemas.openxmlformats.org/spreadsheetml/2006/main" count="619" uniqueCount="179">
  <si>
    <t>Postback: False</t>
  </si>
  <si>
    <t>intCurrentYear: 2016</t>
  </si>
  <si>
    <t>Report Month:</t>
  </si>
  <si>
    <t>Report Year:</t>
  </si>
  <si>
    <t>Time Period</t>
  </si>
  <si>
    <t>Network</t>
  </si>
  <si>
    <t>Low-cost</t>
  </si>
  <si>
    <t>Regional</t>
  </si>
  <si>
    <t>Other</t>
  </si>
  <si>
    <t>All</t>
  </si>
  <si>
    <t>May 2015 - May 2016</t>
  </si>
  <si>
    <t>Jun 2015 - Jun 2016</t>
  </si>
  <si>
    <t>May 2016 - Jun 2016</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</si>
  <si>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</si>
  <si>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</si>
  <si>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</si>
  <si>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</si>
  <si>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</si>
  <si>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</si>
  <si>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</si>
  <si>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</si>
  <si>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</si>
  <si>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</si>
  <si>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</si>
  <si>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</si>
  <si>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</si>
  <si>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</si>
  <si>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</si>
  <si>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</si>
  <si>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</si>
  <si>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</si>
  <si>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American Airlines Inc.</t>
  </si>
  <si>
    <t>Delta Air Lines Inc.</t>
  </si>
  <si>
    <t>United Air Lines Inc.</t>
  </si>
  <si>
    <t>Southwest Airlines Co.</t>
  </si>
  <si>
    <t>JetBlue Airways</t>
  </si>
  <si>
    <t>US Airways Inc.</t>
  </si>
  <si>
    <t>Alaska Airlines Inc.</t>
  </si>
  <si>
    <t>SkyWest Airlines Inc.</t>
  </si>
  <si>
    <t>Envoy Air</t>
  </si>
  <si>
    <t>ExpressJet Airlines Inc.</t>
  </si>
  <si>
    <t>Hawaiian Airlines Inc.</t>
  </si>
  <si>
    <t>AA/US Combined</t>
  </si>
  <si>
    <t>Allegiant Air</t>
  </si>
  <si>
    <t>Frontier Airlines Inc.</t>
  </si>
  <si>
    <t>Spirit Air Lines</t>
  </si>
  <si>
    <t>Virgin America</t>
  </si>
  <si>
    <t>S5/RP Combined</t>
  </si>
  <si>
    <t>Chautauqua Airlines Inc.</t>
  </si>
  <si>
    <t>Shuttle America Corp.</t>
  </si>
  <si>
    <t>Air Wisconsin Airlines Corp</t>
  </si>
  <si>
    <t>Compass Airlines</t>
  </si>
  <si>
    <t>Endeavor Air Inc.</t>
  </si>
  <si>
    <t>GoJet Airlines LLC d/b/a United Express</t>
  </si>
  <si>
    <t>Horizon Air</t>
  </si>
  <si>
    <t>Mesa Airlines Inc.</t>
  </si>
  <si>
    <t>PSA Airlines Inc.</t>
  </si>
  <si>
    <t>Republic Airlines</t>
  </si>
  <si>
    <t>Table 1: Yearly Change in Scheduled Passenger Airline Full-time Equivalent Employees* by Airline Group</t>
  </si>
  <si>
    <t>Most recent 13 months - percent change from same month of the previous year</t>
  </si>
  <si>
    <t>Network Airlines</t>
  </si>
  <si>
    <t>Low-cost Airlines</t>
  </si>
  <si>
    <t>Regional Airlines</t>
  </si>
  <si>
    <t>All Passenger Airlines **</t>
  </si>
  <si>
    <t>Source: Bureau of Transportation Statistics</t>
  </si>
  <si>
    <t>* Full-time Equivalent Employee (FTE) calculations count two part-time employees as one full-time employee.</t>
  </si>
  <si>
    <t>** Includes network, low-cost, regional and other carriers. Other Carriers generally operate within specific niche markets. They are: Hawaiian Airlines, Sun Country Airlines and Island Air Hawaii.</t>
  </si>
  <si>
    <t>Note: Percent changes based on numbers prior to rounding.</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</si>
  <si>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</si>
  <si>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</si>
  <si>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</si>
  <si>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</si>
  <si>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</si>
  <si>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</si>
  <si>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</si>
  <si>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</si>
  <si>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</si>
  <si>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</si>
  <si>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</si>
  <si>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</si>
  <si>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</si>
  <si>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</si>
  <si>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Table 7: Network Airline Year-to-Year Change in Full-time Equivalent Employees* from the Previous Year</t>
  </si>
  <si>
    <t>Percent change compared to same month of the previous year</t>
  </si>
  <si>
    <t>Total</t>
  </si>
  <si>
    <t>N/A</t>
  </si>
  <si>
    <t>** American Airlines and US Airways merged and began reporting combined numbers in July 2015.</t>
  </si>
  <si>
    <t>Table 10: Low-Cost Airline Year-to-Year Change in Full-time Equivalent Employees* from the Previous Year</t>
  </si>
  <si>
    <t>Note: Percent changes and averages based on numbers prior to rounding.</t>
  </si>
  <si>
    <t>Table 13: Regional Airline Year-to-Year Change in Full-time Equivalent Employees* from the Previous Year</t>
  </si>
  <si>
    <t># Effective July 2012 Chautauqua Airlines began reporting employment data. Chautauqua did not qualify for monthly reporting prior to July 2012 because it did not operate aircraft with more than 60 seats. Effective the end of December 2014, Shuttle America and Chautauqua combined operations and Chautauqua ceased operating.</t>
  </si>
  <si>
    <t>N/A: Carriers did not meet the standard for filing, was no longer operating, merged with another operating carrier or failed to file. See previous notes.</t>
  </si>
  <si>
    <t>Airline Mergers: Airlines involved in mergers typically begin joint reporting following U.S. Department of Transportation approval and issuance of a single economic certificate. American and US Airways began reporting jointly with July 2015 employment numbers. The airlines announced the merger in January 2013.</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</si>
  <si>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</si>
  <si>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</si>
  <si>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</si>
  <si>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</si>
  <si>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</si>
  <si>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Jul 2015 - Jul 2016</t>
  </si>
  <si>
    <t>Jun 2016 - Jul 2016</t>
  </si>
  <si>
    <t>Aug 2015 - Aug 2016</t>
  </si>
  <si>
    <t>Jul 2016 - Aug 2016</t>
  </si>
  <si>
    <t>Sep 2015 - Sep 2016</t>
  </si>
  <si>
    <t>Aug 2016 - Sep 2016</t>
  </si>
  <si>
    <t>Oct 2015 - Oct 2016</t>
  </si>
  <si>
    <t>Sep 2016 - Oct 2016</t>
  </si>
  <si>
    <t>Nov 2015 - Nov 2016</t>
  </si>
  <si>
    <t>Oct 2016 - Nov 2016</t>
  </si>
  <si>
    <t>intCurrentMonth: 11</t>
  </si>
  <si>
    <t>Dec 2015 - Dec 2016</t>
  </si>
  <si>
    <t>Nov 2016 - Dec 2016</t>
  </si>
  <si>
    <t>Dec 2016 - Jan 2017</t>
  </si>
  <si>
    <t>Jan 2016 - Jan 2017</t>
  </si>
  <si>
    <t>YX/S5/RP Combined</t>
  </si>
  <si>
    <t>Feb 2016 - Feb 2017</t>
  </si>
  <si>
    <t>Jan 2017 - Feb 2017</t>
  </si>
  <si>
    <t>Carrier Group</t>
  </si>
  <si>
    <t>Mar 2016 - Mar 2017</t>
  </si>
  <si>
    <t>Feb 2017 - Mar 2017</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</si>
  <si>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</si>
  <si>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</si>
  <si>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Data are compiled from monthly reports filed with BTS by commercial air carriers as of May 9, 2017. Additional airline employment data and previous press releases can be found on the BTS website. BTS has scheduled release of April 2017 passenger airline employment data for June 19, 2017.  </t>
  </si>
  <si>
    <t>Apr 2016 - Apr 2017</t>
  </si>
  <si>
    <t>Mar 2017 - Apr 2017</t>
  </si>
  <si>
    <t>Southwest Airlines Co., JetBlue Airways, Spirit Air Lines, Allegiant Air, Frontier Airlines Inc. and Virgin America increased FTEs from April 2016 (Table 12).</t>
  </si>
  <si>
    <t>May 2016 - May 2017</t>
  </si>
  <si>
    <t>Apr 2017 - May 2017</t>
  </si>
  <si>
    <t>Top 10 Airlines May 2016</t>
  </si>
  <si>
    <t>12-Month Average</t>
  </si>
  <si>
    <t>Table 3: Scheduled Passenger Airline Full-time Equivalent Employees* by Month 2013 - 2017</t>
  </si>
  <si>
    <t>2013 - 2017</t>
  </si>
  <si>
    <t>2016 - 2017</t>
  </si>
  <si>
    <t>Jan - May Average</t>
  </si>
  <si>
    <t>Table 4:  Airline Group Full-time Equivalent Employees*, May 2013 - 2017</t>
  </si>
  <si>
    <t>Percent of Total Passenger Airline Employees in 2017</t>
  </si>
  <si>
    <t xml:space="preserve">Table 5:  Carrier Group Percent of Total Scheduled Passenger Airline FTEs </t>
  </si>
  <si>
    <t>(May of each year)</t>
  </si>
  <si>
    <t>Carrier Group**</t>
  </si>
  <si>
    <t>Table 8:  Network Airlines Full-time Equivalent Employees* by Month 2013 - 2017</t>
  </si>
  <si>
    <t>Table 9: Network Airline Full-time Equivalent Employees*, May 2013 - 2017</t>
  </si>
  <si>
    <t>(FTEs for May of each year. Ranked by May 2017 FTEs)</t>
  </si>
  <si>
    <t>Table 14:  Regional Airlines Full-time Equivalent Employees* by Month 2013 - 2017</t>
  </si>
  <si>
    <t>Table 15: Regional Airline Full-time Equivalent Employees*, May 2013 - 2017</t>
  </si>
  <si>
    <t xml:space="preserve">Compass  </t>
  </si>
  <si>
    <t xml:space="preserve">Envoy </t>
  </si>
  <si>
    <t xml:space="preserve">SkyWest   </t>
  </si>
  <si>
    <t xml:space="preserve">ExpressJet  </t>
  </si>
  <si>
    <t xml:space="preserve">Endeavor </t>
  </si>
  <si>
    <t>Horizon</t>
  </si>
  <si>
    <t xml:space="preserve">Mesa </t>
  </si>
  <si>
    <t xml:space="preserve">PSA  </t>
  </si>
  <si>
    <t xml:space="preserve">GoJet  </t>
  </si>
  <si>
    <t>Air Wisconsin</t>
  </si>
  <si>
    <t>Southwest</t>
  </si>
  <si>
    <t xml:space="preserve">JetBlue </t>
  </si>
  <si>
    <t xml:space="preserve">Spirit </t>
  </si>
  <si>
    <t xml:space="preserve">Allegiant </t>
  </si>
  <si>
    <t>Frontier</t>
  </si>
  <si>
    <t xml:space="preserve">Virgin </t>
  </si>
  <si>
    <t xml:space="preserve">American </t>
  </si>
  <si>
    <t xml:space="preserve">US Airways </t>
  </si>
  <si>
    <t>United</t>
  </si>
  <si>
    <t xml:space="preserve">Delta </t>
  </si>
  <si>
    <t>Alaska</t>
  </si>
  <si>
    <t xml:space="preserve">United </t>
  </si>
  <si>
    <t xml:space="preserve">Southwest </t>
  </si>
  <si>
    <t xml:space="preserve">Alaska </t>
  </si>
  <si>
    <t>Envoy</t>
  </si>
  <si>
    <t xml:space="preserve">SkyWest </t>
  </si>
  <si>
    <t xml:space="preserve">ExpressJet </t>
  </si>
  <si>
    <t xml:space="preserve">Hawaiian </t>
  </si>
  <si>
    <t>Low-Cost Airlines</t>
  </si>
  <si>
    <t>Table 12:  Low-Cost Airline Full-time Equivalent Employees*, May 2013 - 2017</t>
  </si>
  <si>
    <t>Table 11:  Low-Cost Airlines Full-time Equivalent Employees* by Month 2013 - 2017</t>
  </si>
  <si>
    <t>Table 6: Top 10 Airlines, May 2017</t>
  </si>
  <si>
    <t>YX/S5/RP Combined#</t>
  </si>
  <si>
    <t>Republic#</t>
  </si>
  <si>
    <t>Shuttle America#</t>
  </si>
  <si>
    <t>Chautauqua#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</si>
</sst>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
    <numFmt numFmtId="165" formatCode="_(* #,##0.0_);_(* \(#,##0.0\);_(* &quot;-&quot;??_);_(@_)"/>
    <numFmt numFmtId="166" formatCode="_(* #,##0_);_(* \(#,##0\);_(* &quot;-&quot;??_);_(@_)"/>
    <numFmt numFmtId="167" formatCode="#,##0.0_);\(#,##0.0\)"/>
    <numFmt numFmtId="168" formatCode="0.0%"/>
    <numFmt numFmtId="169" formatCode="#,##0.0"/>
    <numFmt numFmtId="170" formatCode="_(* #,##0.000_);_(* \(#,##0.000\);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b/>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color theme="1"/>
      <name val="Times"/>
    </font>
    <font>
      <sz val="9"/>
      <color theme="1"/>
      <name val="Times"/>
    </font>
    <font>
      <sz val="11"/>
      <color theme="1"/>
      <name val="Times"/>
    </font>
    <font>
      <b/>
      <sz val="11"/>
      <name val="Times New Roman"/>
      <family val="1"/>
    </font>
    <font>
      <sz val="9"/>
      <name val="Times New Roman"/>
      <family val="1"/>
    </font>
    <font>
      <b/>
      <sz val="11"/>
      <color rgb="FF000000"/>
      <name val="Times New Roman"/>
      <family val="1"/>
    </font>
  </fonts>
  <fills count="3">
    <fill>
      <patternFill patternType="none"/>
    </fill>
    <fill>
      <patternFill patternType="gray125"/>
    </fill>
    <fill>
      <patternFill patternType="solid">
        <fgColor rgb="FF92D050"/>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9">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6" fontId="2" fillId="0" borderId="0" xfId="1" applyNumberFormat="1" applyFont="1" applyAlignment="1">
      <alignment horizontal="right" indent="1"/>
    </xf>
    <xf numFmtId="164" fontId="0" fillId="0" borderId="0" xfId="0" applyNumberFormat="1" applyAlignment="1">
      <alignment horizontal="right" indent="1"/>
    </xf>
    <xf numFmtId="0" fontId="4" fillId="0" borderId="0" xfId="0" applyFont="1"/>
    <xf numFmtId="0" fontId="4" fillId="0" borderId="0" xfId="0" applyFont="1" applyAlignment="1">
      <alignment wrapTex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4" fillId="0" borderId="0" xfId="0" applyFont="1" applyBorder="1"/>
    <xf numFmtId="166" fontId="4" fillId="0" borderId="0" xfId="1" applyNumberFormat="1" applyFont="1" applyBorder="1" applyAlignment="1">
      <alignment horizontal="right" indent="1"/>
    </xf>
    <xf numFmtId="0" fontId="6" fillId="0" borderId="0" xfId="0" applyFont="1" applyBorder="1" applyAlignment="1">
      <alignment vertical="center" wrapText="1"/>
    </xf>
    <xf numFmtId="0" fontId="5" fillId="0" borderId="0" xfId="0" applyFont="1" applyFill="1" applyBorder="1" applyAlignment="1">
      <alignment horizontal="left"/>
    </xf>
    <xf numFmtId="0" fontId="4" fillId="2" borderId="0" xfId="0" applyFont="1" applyFill="1"/>
    <xf numFmtId="0" fontId="4" fillId="2" borderId="0" xfId="0" applyFont="1" applyFill="1" applyAlignment="1">
      <alignment wrapText="1"/>
    </xf>
    <xf numFmtId="170" fontId="0" fillId="0" borderId="0" xfId="0" applyNumberFormat="1"/>
    <xf numFmtId="0" fontId="5" fillId="0" borderId="0" xfId="0" applyFont="1" applyBorder="1" applyAlignment="1">
      <alignment vertical="center" wrapText="1"/>
    </xf>
    <xf numFmtId="0" fontId="4" fillId="0" borderId="0" xfId="0" applyFont="1" applyBorder="1" applyAlignment="1">
      <alignment horizontal="left" vertical="center" wrapText="1" indent="2"/>
    </xf>
    <xf numFmtId="0" fontId="2" fillId="0" borderId="1" xfId="0" applyFont="1" applyBorder="1" applyAlignment="1">
      <alignment horizontal="center" vertical="center" wrapText="1"/>
    </xf>
    <xf numFmtId="0" fontId="0" fillId="0" borderId="0" xfId="0" applyAlignment="1">
      <alignment wrapText="1"/>
    </xf>
    <xf numFmtId="0" fontId="7" fillId="0" borderId="0" xfId="0" applyFont="1"/>
    <xf numFmtId="49" fontId="0" fillId="0" borderId="1" xfId="0" applyNumberFormat="1" applyBorder="1" applyAlignment="1">
      <alignment horizontal="left" vertical="center" wrapText="1" indent="1"/>
    </xf>
    <xf numFmtId="0" fontId="2" fillId="0" borderId="1" xfId="0" applyFont="1" applyBorder="1" applyAlignment="1">
      <alignment vertical="center" wrapText="1"/>
    </xf>
    <xf numFmtId="166" fontId="0" fillId="0" borderId="1" xfId="1" applyNumberFormat="1" applyFont="1" applyBorder="1" applyAlignment="1">
      <alignment vertical="center" wrapText="1"/>
    </xf>
    <xf numFmtId="166" fontId="0" fillId="0" borderId="0" xfId="1" applyNumberFormat="1" applyFont="1" applyBorder="1" applyAlignment="1">
      <alignment vertical="center" wrapText="1"/>
    </xf>
    <xf numFmtId="166" fontId="0" fillId="0" borderId="1" xfId="1" applyNumberFormat="1" applyFont="1" applyBorder="1"/>
    <xf numFmtId="166" fontId="0" fillId="0" borderId="1" xfId="0" applyNumberFormat="1" applyBorder="1"/>
    <xf numFmtId="0" fontId="7" fillId="0" borderId="0" xfId="0" applyFont="1" applyFill="1" applyAlignment="1">
      <alignment wrapText="1"/>
    </xf>
    <xf numFmtId="0" fontId="6" fillId="0" borderId="0" xfId="0" applyFont="1"/>
    <xf numFmtId="0" fontId="8" fillId="0" borderId="0" xfId="0" applyFont="1" applyAlignment="1">
      <alignment horizontal="center" vertical="center" wrapText="1"/>
    </xf>
    <xf numFmtId="0" fontId="6" fillId="0" borderId="6" xfId="0" applyFont="1" applyBorder="1" applyAlignment="1">
      <alignment horizontal="left" indent="1"/>
    </xf>
    <xf numFmtId="164" fontId="6" fillId="0" borderId="6" xfId="0" applyNumberFormat="1" applyFont="1" applyBorder="1" applyAlignment="1">
      <alignment horizontal="right" indent="2"/>
    </xf>
    <xf numFmtId="0" fontId="6" fillId="0" borderId="0" xfId="0" applyFont="1" applyBorder="1" applyAlignment="1">
      <alignment horizontal="left" indent="1"/>
    </xf>
    <xf numFmtId="164" fontId="6" fillId="0" borderId="0" xfId="0" applyNumberFormat="1" applyFont="1" applyBorder="1" applyAlignment="1">
      <alignment horizontal="right" indent="2"/>
    </xf>
    <xf numFmtId="0" fontId="8" fillId="0" borderId="5" xfId="0" applyFont="1" applyBorder="1" applyAlignment="1">
      <alignment horizontal="left" indent="1"/>
    </xf>
    <xf numFmtId="164" fontId="8" fillId="0" borderId="5" xfId="0" applyNumberFormat="1" applyFont="1" applyBorder="1" applyAlignment="1">
      <alignment horizontal="right" indent="2"/>
    </xf>
    <xf numFmtId="164" fontId="6" fillId="0" borderId="6" xfId="0" applyNumberFormat="1" applyFont="1" applyBorder="1" applyAlignment="1">
      <alignment horizontal="right" indent="1"/>
    </xf>
    <xf numFmtId="164" fontId="6" fillId="0" borderId="0" xfId="0" applyNumberFormat="1" applyFont="1" applyBorder="1" applyAlignment="1">
      <alignment horizontal="right" indent="1"/>
    </xf>
    <xf numFmtId="164" fontId="8" fillId="0" borderId="5" xfId="0" applyNumberFormat="1" applyFont="1" applyBorder="1" applyAlignment="1">
      <alignment horizontal="right" indent="1"/>
    </xf>
    <xf numFmtId="0" fontId="8" fillId="0" borderId="0" xfId="0" applyFont="1" applyAlignment="1">
      <alignment horizontal="center" vertical="center"/>
    </xf>
    <xf numFmtId="0" fontId="8" fillId="0" borderId="0" xfId="0" applyFont="1" applyBorder="1" applyAlignment="1">
      <alignment horizontal="left" indent="1"/>
    </xf>
    <xf numFmtId="164" fontId="8" fillId="0" borderId="0" xfId="0" applyNumberFormat="1" applyFont="1" applyBorder="1" applyAlignment="1">
      <alignment horizontal="right" indent="1"/>
    </xf>
    <xf numFmtId="0" fontId="8" fillId="0" borderId="0" xfId="0" applyFont="1"/>
    <xf numFmtId="0" fontId="6" fillId="0" borderId="5" xfId="0" applyFont="1" applyBorder="1" applyAlignment="1">
      <alignment horizontal="left" indent="1"/>
    </xf>
    <xf numFmtId="164" fontId="6" fillId="0" borderId="5" xfId="0" applyNumberFormat="1" applyFont="1" applyBorder="1" applyAlignment="1">
      <alignment horizontal="right" indent="1"/>
    </xf>
    <xf numFmtId="166" fontId="6" fillId="0" borderId="6" xfId="1" applyNumberFormat="1" applyFont="1" applyBorder="1" applyAlignment="1">
      <alignment horizontal="right" indent="1"/>
    </xf>
    <xf numFmtId="165" fontId="8" fillId="0" borderId="6" xfId="0" applyNumberFormat="1" applyFont="1" applyBorder="1" applyAlignment="1">
      <alignment horizontal="right" indent="1"/>
    </xf>
    <xf numFmtId="166" fontId="6" fillId="0" borderId="0" xfId="1" applyNumberFormat="1" applyFont="1" applyBorder="1" applyAlignment="1">
      <alignment horizontal="right" indent="1"/>
    </xf>
    <xf numFmtId="165" fontId="6" fillId="0" borderId="0" xfId="0" applyNumberFormat="1" applyFont="1" applyBorder="1" applyAlignment="1">
      <alignment horizontal="right" indent="1"/>
    </xf>
    <xf numFmtId="166" fontId="8" fillId="0" borderId="0" xfId="1" applyNumberFormat="1" applyFont="1" applyBorder="1" applyAlignment="1">
      <alignment horizontal="right" indent="1"/>
    </xf>
    <xf numFmtId="165" fontId="8" fillId="0" borderId="0" xfId="0" applyNumberFormat="1" applyFont="1" applyBorder="1" applyAlignment="1">
      <alignment horizontal="right" indent="1"/>
    </xf>
    <xf numFmtId="166" fontId="6" fillId="0" borderId="0" xfId="1" applyNumberFormat="1" applyFont="1" applyBorder="1" applyAlignment="1">
      <alignment horizontal="center"/>
    </xf>
    <xf numFmtId="166" fontId="8" fillId="0" borderId="0" xfId="0" applyNumberFormat="1" applyFont="1" applyBorder="1" applyAlignment="1">
      <alignment horizontal="right" indent="1"/>
    </xf>
    <xf numFmtId="167" fontId="8" fillId="0" borderId="0" xfId="0" applyNumberFormat="1" applyFont="1" applyBorder="1" applyAlignment="1">
      <alignment horizontal="right" indent="1"/>
    </xf>
    <xf numFmtId="166" fontId="8" fillId="0" borderId="5" xfId="0" applyNumberFormat="1" applyFont="1" applyBorder="1" applyAlignment="1">
      <alignment horizontal="right" indent="1"/>
    </xf>
    <xf numFmtId="166" fontId="8" fillId="0" borderId="5" xfId="0" applyNumberFormat="1" applyFont="1" applyBorder="1" applyAlignment="1">
      <alignment horizontal="center"/>
    </xf>
    <xf numFmtId="0" fontId="8" fillId="0" borderId="5" xfId="0" applyFont="1" applyBorder="1" applyAlignment="1">
      <alignment horizontal="left" wrapText="1" indent="1"/>
    </xf>
    <xf numFmtId="168" fontId="8" fillId="0" borderId="5" xfId="2" applyNumberFormat="1" applyFont="1" applyBorder="1" applyAlignment="1">
      <alignment horizontal="right" indent="1"/>
    </xf>
    <xf numFmtId="9" fontId="8" fillId="0" borderId="5" xfId="2" applyNumberFormat="1" applyFont="1" applyBorder="1" applyAlignment="1">
      <alignment horizontal="right" indent="1"/>
    </xf>
    <xf numFmtId="0" fontId="8" fillId="0" borderId="5" xfId="0" applyFont="1" applyBorder="1" applyAlignment="1">
      <alignment horizontal="center" vertical="center"/>
    </xf>
    <xf numFmtId="0" fontId="8" fillId="0" borderId="5" xfId="0" applyFont="1" applyBorder="1" applyAlignment="1">
      <alignment horizontal="center" vertical="center" wrapText="1"/>
    </xf>
    <xf numFmtId="164" fontId="6" fillId="0" borderId="0" xfId="0" applyNumberFormat="1" applyFont="1" applyBorder="1" applyAlignment="1">
      <alignment vertical="center" wrapText="1"/>
    </xf>
    <xf numFmtId="0" fontId="6" fillId="0" borderId="5" xfId="0" applyFont="1" applyBorder="1" applyAlignment="1">
      <alignment vertical="center" wrapText="1"/>
    </xf>
    <xf numFmtId="166" fontId="6" fillId="0" borderId="5" xfId="1" applyNumberFormat="1" applyFont="1" applyBorder="1" applyAlignment="1">
      <alignment horizontal="right" indent="1"/>
    </xf>
    <xf numFmtId="0" fontId="6" fillId="0" borderId="6" xfId="0" applyFont="1" applyBorder="1" applyAlignment="1">
      <alignment horizontal="right" indent="1"/>
    </xf>
    <xf numFmtId="0" fontId="6" fillId="0" borderId="0" xfId="0" applyFont="1" applyBorder="1" applyAlignment="1">
      <alignment horizontal="right" indent="1"/>
    </xf>
    <xf numFmtId="0" fontId="8" fillId="0" borderId="0" xfId="0" applyFont="1" applyBorder="1" applyAlignment="1">
      <alignment horizontal="right" indent="1"/>
    </xf>
    <xf numFmtId="0" fontId="6" fillId="0" borderId="5" xfId="0" applyFont="1" applyBorder="1" applyAlignment="1">
      <alignment horizontal="right" indent="1"/>
    </xf>
    <xf numFmtId="0" fontId="6" fillId="0" borderId="6" xfId="0" applyFont="1" applyBorder="1" applyAlignment="1">
      <alignment horizontal="right" vertical="top" indent="1"/>
    </xf>
    <xf numFmtId="165" fontId="6" fillId="0" borderId="6" xfId="0" applyNumberFormat="1" applyFont="1" applyBorder="1" applyAlignment="1">
      <alignment horizontal="right" indent="1"/>
    </xf>
    <xf numFmtId="166" fontId="8" fillId="0" borderId="5" xfId="0" applyNumberFormat="1" applyFont="1" applyBorder="1"/>
    <xf numFmtId="167" fontId="8" fillId="0" borderId="5" xfId="0" applyNumberFormat="1" applyFont="1" applyBorder="1"/>
    <xf numFmtId="0" fontId="6" fillId="0" borderId="6" xfId="0" applyFont="1" applyBorder="1"/>
    <xf numFmtId="0" fontId="8" fillId="0" borderId="6" xfId="0" applyFont="1" applyBorder="1" applyAlignment="1">
      <alignment horizontal="left" indent="1"/>
    </xf>
    <xf numFmtId="0" fontId="6" fillId="0" borderId="0" xfId="0" applyFont="1" applyBorder="1"/>
    <xf numFmtId="0" fontId="6" fillId="0" borderId="0" xfId="0" applyFont="1" applyBorder="1" applyAlignment="1">
      <alignment horizontal="left" indent="2"/>
    </xf>
    <xf numFmtId="166" fontId="10" fillId="0" borderId="0" xfId="1" applyNumberFormat="1" applyFont="1" applyBorder="1" applyAlignment="1">
      <alignment vertical="center" wrapText="1"/>
    </xf>
    <xf numFmtId="0" fontId="6" fillId="0" borderId="5" xfId="0" applyFont="1" applyBorder="1"/>
    <xf numFmtId="166" fontId="8" fillId="0" borderId="5" xfId="1" applyNumberFormat="1" applyFont="1" applyBorder="1" applyAlignment="1">
      <alignment horizontal="right" indent="1"/>
    </xf>
    <xf numFmtId="0" fontId="13" fillId="0" borderId="6" xfId="0" applyFont="1" applyBorder="1" applyAlignment="1">
      <alignment horizontal="left" indent="1"/>
    </xf>
    <xf numFmtId="164" fontId="13" fillId="0" borderId="6" xfId="0" applyNumberFormat="1" applyFont="1" applyBorder="1" applyAlignment="1">
      <alignment horizontal="right" indent="1"/>
    </xf>
    <xf numFmtId="0" fontId="13" fillId="0" borderId="0" xfId="0" applyFont="1" applyBorder="1" applyAlignment="1">
      <alignment horizontal="left" indent="1"/>
    </xf>
    <xf numFmtId="164" fontId="13" fillId="0" borderId="0" xfId="0" applyNumberFormat="1" applyFont="1" applyBorder="1" applyAlignment="1">
      <alignment horizontal="right" indent="1"/>
    </xf>
    <xf numFmtId="0" fontId="11" fillId="0" borderId="0" xfId="0" applyFont="1" applyBorder="1" applyAlignment="1">
      <alignment horizontal="left" indent="1"/>
    </xf>
    <xf numFmtId="164" fontId="11" fillId="0" borderId="0" xfId="0" applyNumberFormat="1" applyFont="1" applyBorder="1" applyAlignment="1">
      <alignment horizontal="right" indent="1"/>
    </xf>
    <xf numFmtId="0" fontId="13" fillId="0" borderId="5" xfId="0" applyFont="1" applyBorder="1" applyAlignment="1">
      <alignment horizontal="left" indent="1"/>
    </xf>
    <xf numFmtId="164" fontId="13" fillId="0" borderId="5" xfId="0" applyNumberFormat="1" applyFont="1" applyBorder="1" applyAlignment="1">
      <alignment horizontal="right" indent="1"/>
    </xf>
    <xf numFmtId="164" fontId="11" fillId="0" borderId="5" xfId="0" applyNumberFormat="1" applyFont="1" applyBorder="1" applyAlignment="1">
      <alignment horizontal="right" indent="1"/>
    </xf>
    <xf numFmtId="165" fontId="6" fillId="0" borderId="5" xfId="0" applyNumberFormat="1" applyFont="1" applyBorder="1" applyAlignment="1">
      <alignment horizontal="right" indent="1"/>
    </xf>
    <xf numFmtId="166" fontId="13" fillId="0" borderId="6" xfId="1" applyNumberFormat="1" applyFont="1" applyBorder="1" applyAlignment="1">
      <alignment horizontal="right" indent="1"/>
    </xf>
    <xf numFmtId="169" fontId="13" fillId="0" borderId="6" xfId="0" applyNumberFormat="1" applyFont="1" applyBorder="1" applyAlignment="1">
      <alignment horizontal="right" indent="1"/>
    </xf>
    <xf numFmtId="166" fontId="13" fillId="0" borderId="0" xfId="1" applyNumberFormat="1" applyFont="1" applyBorder="1" applyAlignment="1">
      <alignment horizontal="right" indent="1"/>
    </xf>
    <xf numFmtId="165" fontId="13" fillId="0" borderId="0" xfId="0" applyNumberFormat="1" applyFont="1" applyBorder="1" applyAlignment="1">
      <alignment horizontal="right" indent="1"/>
    </xf>
    <xf numFmtId="166" fontId="11" fillId="0" borderId="5" xfId="0" applyNumberFormat="1" applyFont="1" applyBorder="1"/>
    <xf numFmtId="169" fontId="11" fillId="0" borderId="5" xfId="0" applyNumberFormat="1" applyFont="1" applyBorder="1"/>
    <xf numFmtId="167" fontId="11" fillId="0" borderId="5" xfId="0" applyNumberFormat="1" applyFont="1" applyBorder="1"/>
    <xf numFmtId="0" fontId="10" fillId="0" borderId="0" xfId="0" applyFont="1" applyBorder="1"/>
    <xf numFmtId="166" fontId="10" fillId="0" borderId="6" xfId="1" applyNumberFormat="1" applyFont="1" applyBorder="1" applyAlignment="1">
      <alignment horizontal="right" indent="1"/>
    </xf>
    <xf numFmtId="0" fontId="14" fillId="0" borderId="6" xfId="0" applyFont="1" applyBorder="1" applyAlignment="1">
      <alignment vertical="center" wrapText="1"/>
    </xf>
    <xf numFmtId="166" fontId="10" fillId="0" borderId="6" xfId="1" applyNumberFormat="1" applyFont="1" applyBorder="1" applyAlignment="1">
      <alignment vertical="center" wrapText="1"/>
    </xf>
    <xf numFmtId="164" fontId="10" fillId="0" borderId="6" xfId="0" applyNumberFormat="1" applyFont="1" applyFill="1" applyBorder="1" applyAlignment="1">
      <alignment horizontal="right" indent="1"/>
    </xf>
    <xf numFmtId="166" fontId="10" fillId="0" borderId="0" xfId="1" applyNumberFormat="1" applyFont="1" applyBorder="1" applyAlignment="1">
      <alignment horizontal="right" indent="1"/>
    </xf>
    <xf numFmtId="0" fontId="14" fillId="0" borderId="0" xfId="0" applyFont="1" applyBorder="1" applyAlignment="1">
      <alignment vertical="center" wrapText="1"/>
    </xf>
    <xf numFmtId="164" fontId="10" fillId="0" borderId="0" xfId="0" applyNumberFormat="1" applyFont="1" applyFill="1" applyBorder="1" applyAlignment="1">
      <alignment horizontal="right" indent="1"/>
    </xf>
    <xf numFmtId="0" fontId="10" fillId="0" borderId="0" xfId="0" applyFont="1" applyBorder="1" applyAlignment="1">
      <alignment horizontal="left" vertical="center" wrapText="1" indent="2"/>
    </xf>
    <xf numFmtId="0" fontId="10" fillId="0" borderId="5" xfId="0" applyFont="1" applyBorder="1"/>
    <xf numFmtId="0" fontId="14" fillId="0" borderId="5" xfId="0" applyFont="1" applyFill="1" applyBorder="1" applyAlignment="1">
      <alignment horizontal="left"/>
    </xf>
    <xf numFmtId="166" fontId="10" fillId="0" borderId="5" xfId="1" applyNumberFormat="1" applyFont="1" applyFill="1" applyBorder="1"/>
    <xf numFmtId="164" fontId="10" fillId="0" borderId="5" xfId="0" applyNumberFormat="1" applyFont="1" applyFill="1" applyBorder="1" applyAlignment="1">
      <alignment horizontal="right" indent="1"/>
    </xf>
    <xf numFmtId="164" fontId="6" fillId="0" borderId="6" xfId="0" applyNumberFormat="1" applyFont="1" applyBorder="1" applyAlignment="1">
      <alignment horizontal="center"/>
    </xf>
    <xf numFmtId="164" fontId="6" fillId="0" borderId="0" xfId="0" applyNumberFormat="1" applyFont="1" applyBorder="1" applyAlignment="1">
      <alignment horizontal="center"/>
    </xf>
    <xf numFmtId="164" fontId="8" fillId="0" borderId="5" xfId="0" applyNumberFormat="1" applyFont="1" applyBorder="1" applyAlignment="1">
      <alignment horizontal="center"/>
    </xf>
    <xf numFmtId="0" fontId="6" fillId="0" borderId="0" xfId="0" applyFont="1" applyAlignment="1">
      <alignment horizontal="center"/>
    </xf>
    <xf numFmtId="0" fontId="9" fillId="0" borderId="0" xfId="0" applyFont="1" applyAlignment="1">
      <alignment vertical="top" wrapText="1"/>
    </xf>
    <xf numFmtId="0" fontId="9" fillId="0" borderId="0" xfId="0" applyFont="1" applyAlignment="1">
      <alignment wrapText="1"/>
    </xf>
    <xf numFmtId="0" fontId="8" fillId="0" borderId="0" xfId="0" applyFont="1" applyAlignment="1">
      <alignment horizontal="center" wrapText="1"/>
    </xf>
    <xf numFmtId="0" fontId="8" fillId="0" borderId="0" xfId="0" applyFont="1" applyAlignment="1">
      <alignment horizontal="center"/>
    </xf>
    <xf numFmtId="0" fontId="8" fillId="0" borderId="0" xfId="0" applyFont="1" applyAlignment="1"/>
    <xf numFmtId="0" fontId="16" fillId="0" borderId="5" xfId="0" applyFont="1" applyBorder="1" applyAlignment="1">
      <alignment horizontal="left" vertical="center" indent="1"/>
    </xf>
    <xf numFmtId="166" fontId="8" fillId="0" borderId="0" xfId="0" applyNumberFormat="1" applyFont="1" applyBorder="1"/>
    <xf numFmtId="167" fontId="8" fillId="0" borderId="0" xfId="0" applyNumberFormat="1" applyFont="1" applyBorder="1"/>
    <xf numFmtId="165" fontId="10" fillId="0" borderId="0" xfId="1" applyNumberFormat="1" applyFont="1" applyBorder="1" applyAlignment="1">
      <alignment vertical="center" wrapText="1"/>
    </xf>
    <xf numFmtId="0" fontId="11" fillId="0" borderId="0" xfId="0" applyFont="1" applyAlignment="1"/>
    <xf numFmtId="166" fontId="11" fillId="0" borderId="0" xfId="0" applyNumberFormat="1" applyFont="1" applyBorder="1"/>
    <xf numFmtId="169" fontId="11" fillId="0" borderId="0" xfId="0" applyNumberFormat="1" applyFont="1" applyBorder="1"/>
    <xf numFmtId="167" fontId="11" fillId="0" borderId="0" xfId="0" applyNumberFormat="1" applyFont="1" applyBorder="1"/>
    <xf numFmtId="0" fontId="14" fillId="0" borderId="0" xfId="0" applyFont="1" applyBorder="1" applyAlignment="1">
      <alignment horizontal="center"/>
    </xf>
    <xf numFmtId="166" fontId="10" fillId="0" borderId="0" xfId="1" applyNumberFormat="1" applyFont="1" applyBorder="1" applyAlignment="1">
      <alignment horizontal="right" vertical="center" wrapText="1"/>
    </xf>
    <xf numFmtId="0" fontId="11" fillId="0" borderId="0" xfId="0" applyFont="1" applyAlignment="1">
      <alignment horizontal="center"/>
    </xf>
    <xf numFmtId="166" fontId="10" fillId="0" borderId="0" xfId="1" applyNumberFormat="1" applyFont="1" applyFill="1" applyBorder="1" applyAlignment="1">
      <alignment horizontal="right" indent="1"/>
    </xf>
    <xf numFmtId="0" fontId="8" fillId="0" borderId="5" xfId="0" applyFont="1" applyBorder="1" applyAlignment="1">
      <alignment horizontal="center" wrapText="1"/>
    </xf>
    <xf numFmtId="3" fontId="6" fillId="0" borderId="0" xfId="0" applyNumberFormat="1" applyFont="1"/>
    <xf numFmtId="164" fontId="6" fillId="0" borderId="0" xfId="0" applyNumberFormat="1" applyFont="1"/>
    <xf numFmtId="0" fontId="8" fillId="0" borderId="5" xfId="0" applyFont="1" applyBorder="1"/>
    <xf numFmtId="3" fontId="8" fillId="0" borderId="5" xfId="0" applyNumberFormat="1" applyFont="1" applyBorder="1"/>
    <xf numFmtId="164" fontId="8" fillId="0" borderId="5" xfId="0" applyNumberFormat="1" applyFont="1" applyBorder="1"/>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9" fillId="0" borderId="0" xfId="0" applyFont="1" applyAlignment="1">
      <alignment horizontal="left" wrapText="1"/>
    </xf>
    <xf numFmtId="0" fontId="8" fillId="0" borderId="0" xfId="0" applyFont="1" applyAlignment="1">
      <alignment vertical="center" wrapText="1"/>
    </xf>
    <xf numFmtId="0" fontId="9" fillId="0" borderId="0" xfId="0" applyFont="1" applyAlignment="1">
      <alignment horizontal="left"/>
    </xf>
    <xf numFmtId="0" fontId="9" fillId="0" borderId="6" xfId="0" applyFont="1" applyBorder="1" applyAlignment="1">
      <alignment horizontal="left" wrapText="1"/>
    </xf>
    <xf numFmtId="0" fontId="0" fillId="0" borderId="0" xfId="0" applyAlignment="1">
      <alignment horizontal="left" vertical="top" wrapText="1"/>
    </xf>
    <xf numFmtId="0" fontId="8" fillId="0" borderId="0" xfId="0" applyFont="1" applyAlignment="1">
      <alignment horizontal="left" wrapText="1"/>
    </xf>
    <xf numFmtId="0" fontId="8" fillId="0" borderId="0" xfId="0" applyFont="1" applyAlignment="1">
      <alignment horizontal="left" vertical="center" wrapText="1"/>
    </xf>
    <xf numFmtId="0" fontId="9" fillId="0" borderId="0" xfId="0" applyFont="1"/>
    <xf numFmtId="0" fontId="8" fillId="0" borderId="0" xfId="0" applyFont="1" applyAlignment="1">
      <alignment horizontal="center"/>
    </xf>
    <xf numFmtId="0" fontId="8" fillId="0" borderId="0" xfId="0" applyFont="1" applyAlignment="1">
      <alignment horizontal="left" vertical="top"/>
    </xf>
    <xf numFmtId="0" fontId="2" fillId="0" borderId="0" xfId="0" applyFont="1" applyAlignment="1">
      <alignment horizontal="center" vertical="center" wrapText="1"/>
    </xf>
    <xf numFmtId="0" fontId="3" fillId="0" borderId="0" xfId="0" applyFont="1" applyAlignment="1">
      <alignment wrapText="1"/>
    </xf>
    <xf numFmtId="0" fontId="8" fillId="0" borderId="0" xfId="0" applyFont="1" applyAlignment="1">
      <alignment horizontal="left"/>
    </xf>
    <xf numFmtId="0" fontId="6" fillId="0" borderId="0" xfId="0" applyFont="1" applyAlignment="1">
      <alignment horizontal="left"/>
    </xf>
    <xf numFmtId="0" fontId="9" fillId="0" borderId="6" xfId="0" applyFont="1" applyBorder="1" applyAlignment="1">
      <alignment horizontal="left"/>
    </xf>
    <xf numFmtId="0" fontId="8" fillId="0" borderId="0" xfId="0" applyFont="1" applyAlignment="1">
      <alignment horizontal="center" vertical="center"/>
    </xf>
    <xf numFmtId="0" fontId="11" fillId="0" borderId="0" xfId="0" applyFont="1" applyAlignment="1">
      <alignment horizontal="left" vertical="center" wrapText="1"/>
    </xf>
    <xf numFmtId="0" fontId="12" fillId="0" borderId="0" xfId="0" applyFont="1"/>
    <xf numFmtId="0" fontId="12" fillId="0" borderId="6" xfId="0" applyFont="1" applyBorder="1" applyAlignment="1">
      <alignment horizontal="left" wrapText="1"/>
    </xf>
    <xf numFmtId="0" fontId="12" fillId="0" borderId="0" xfId="0" applyFont="1" applyAlignment="1">
      <alignment horizontal="left" wrapText="1"/>
    </xf>
    <xf numFmtId="0" fontId="8" fillId="0" borderId="0" xfId="0" applyFont="1" applyBorder="1" applyAlignment="1">
      <alignment horizontal="center"/>
    </xf>
    <xf numFmtId="0" fontId="8" fillId="0" borderId="5" xfId="0" applyFont="1" applyBorder="1" applyAlignment="1">
      <alignment horizontal="center"/>
    </xf>
    <xf numFmtId="0" fontId="9" fillId="0" borderId="6" xfId="0" applyFont="1" applyBorder="1" applyAlignment="1">
      <alignment wrapText="1"/>
    </xf>
    <xf numFmtId="0" fontId="9" fillId="0" borderId="0" xfId="0" applyFont="1" applyAlignment="1">
      <alignment wrapText="1"/>
    </xf>
    <xf numFmtId="0" fontId="11" fillId="0" borderId="0" xfId="0" applyFont="1" applyAlignment="1">
      <alignment horizontal="left"/>
    </xf>
    <xf numFmtId="0" fontId="11" fillId="0" borderId="0" xfId="0" applyFont="1" applyAlignment="1">
      <alignment horizontal="center"/>
    </xf>
    <xf numFmtId="0" fontId="14" fillId="0" borderId="0" xfId="0" applyFont="1" applyBorder="1" applyAlignment="1">
      <alignment horizontal="left"/>
    </xf>
    <xf numFmtId="0" fontId="14" fillId="0" borderId="0" xfId="0" applyFont="1" applyBorder="1" applyAlignment="1">
      <alignment horizontal="center"/>
    </xf>
    <xf numFmtId="0" fontId="10" fillId="0" borderId="0" xfId="0" applyFont="1" applyBorder="1" applyAlignment="1">
      <alignment horizontal="left"/>
    </xf>
    <xf numFmtId="0" fontId="15" fillId="0" borderId="0" xfId="0" applyFont="1" applyBorder="1" applyAlignment="1">
      <alignment horizontal="left" wrapText="1"/>
    </xf>
    <xf numFmtId="0" fontId="15" fillId="0" borderId="6" xfId="0" applyFont="1" applyBorder="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10-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3.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914400</xdr:colOff>
          <xdr:row>6</xdr:row>
          <xdr:rowOff>38100</xdr:rowOff>
        </xdr:to>
        <xdr:sp macro="" textlink="">
          <xdr:nvSpPr>
            <xdr:cNvPr id="1033" name="Control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914400</xdr:colOff>
          <xdr:row>7</xdr:row>
          <xdr:rowOff>38100</xdr:rowOff>
        </xdr:to>
        <xdr:sp macro="" textlink="">
          <xdr:nvSpPr>
            <xdr:cNvPr id="1034" name="Control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5</xdr:col>
          <xdr:colOff>28575</xdr:colOff>
          <xdr:row>7</xdr:row>
          <xdr:rowOff>228600</xdr:rowOff>
        </xdr:to>
        <xdr:sp macro="" textlink="">
          <xdr:nvSpPr>
            <xdr:cNvPr id="1036" name="Control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6</xdr:col>
          <xdr:colOff>171450</xdr:colOff>
          <xdr:row>7</xdr:row>
          <xdr:rowOff>228600</xdr:rowOff>
        </xdr:to>
        <xdr:sp macro="" textlink="">
          <xdr:nvSpPr>
            <xdr:cNvPr id="1037" name="Control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7</xdr:col>
          <xdr:colOff>76200</xdr:colOff>
          <xdr:row>7</xdr:row>
          <xdr:rowOff>323850</xdr:rowOff>
        </xdr:to>
        <xdr:sp macro="" textlink="">
          <xdr:nvSpPr>
            <xdr:cNvPr id="1038" name="Control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542925</xdr:colOff>
          <xdr:row>6</xdr:row>
          <xdr:rowOff>38100</xdr:rowOff>
        </xdr:to>
        <xdr:sp macro="" textlink="">
          <xdr:nvSpPr>
            <xdr:cNvPr id="1045" name="Control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114300</xdr:colOff>
          <xdr:row>6</xdr:row>
          <xdr:rowOff>38100</xdr:rowOff>
        </xdr:to>
        <xdr:sp macro="" textlink="">
          <xdr:nvSpPr>
            <xdr:cNvPr id="1046" name="Control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9</xdr:col>
          <xdr:colOff>581025</xdr:colOff>
          <xdr:row>6</xdr:row>
          <xdr:rowOff>133350</xdr:rowOff>
        </xdr:to>
        <xdr:sp macro="" textlink="">
          <xdr:nvSpPr>
            <xdr:cNvPr id="1047" name="Control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193"/>
  <sheetViews>
    <sheetView zoomScaleNormal="100" workbookViewId="0">
      <selection activeCell="O173" sqref="O173"/>
    </sheetView>
  </sheetViews>
  <sheetFormatPr defaultRowHeight="15" x14ac:dyDescent="0.25"/>
  <cols>
    <col min="1" max="1" width="5.42578125" bestFit="1" customWidth="1"/>
    <col min="2" max="2" width="36.42578125" bestFit="1" customWidth="1"/>
    <col min="3" max="3" width="10.85546875" bestFit="1" customWidth="1"/>
    <col min="4" max="5" width="8.85546875" bestFit="1" customWidth="1"/>
    <col min="6" max="6" width="9.140625" customWidth="1"/>
    <col min="7" max="7" width="7.5703125" bestFit="1" customWidth="1"/>
    <col min="9" max="9" width="36.7109375" bestFit="1" customWidth="1"/>
    <col min="10" max="14" width="10" bestFit="1" customWidth="1"/>
    <col min="16" max="16" width="6.42578125" customWidth="1"/>
    <col min="17" max="17" width="38.85546875" customWidth="1"/>
    <col min="18" max="21" width="11.140625" bestFit="1" customWidth="1"/>
  </cols>
  <sheetData>
    <row r="1" spans="1:7" x14ac:dyDescent="0.25">
      <c r="A1">
        <v>5</v>
      </c>
      <c r="B1" t="str">
        <f>TEXT(DATE(A2,A1,1),"mmm")</f>
        <v>May</v>
      </c>
      <c r="C1" t="str">
        <f>TEXT(DATE(A2,A1,1),"Mmmm")</f>
        <v>May</v>
      </c>
      <c r="D1">
        <v>4</v>
      </c>
      <c r="E1" t="str">
        <f>TEXT(DATE(D2,D1,1),"mmm")</f>
        <v>Apr</v>
      </c>
      <c r="F1" t="str">
        <f>TEXT(DATE(D2,D1,1),"Mmmm")</f>
        <v>April</v>
      </c>
    </row>
    <row r="2" spans="1:7" x14ac:dyDescent="0.25">
      <c r="A2">
        <v>2017</v>
      </c>
    </row>
    <row r="3" spans="1:7" x14ac:dyDescent="0.25">
      <c r="B3" s="12" t="s">
        <v>0</v>
      </c>
      <c r="C3" s="12"/>
      <c r="D3" s="12"/>
      <c r="E3" s="12"/>
      <c r="F3" s="12"/>
      <c r="G3" s="12"/>
    </row>
    <row r="4" spans="1:7" x14ac:dyDescent="0.25">
      <c r="B4" s="12" t="s">
        <v>108</v>
      </c>
      <c r="C4" s="12"/>
      <c r="D4" s="12"/>
      <c r="E4" s="12"/>
      <c r="F4" s="12"/>
      <c r="G4" s="12"/>
    </row>
    <row r="5" spans="1:7" x14ac:dyDescent="0.25">
      <c r="B5" s="12" t="s">
        <v>1</v>
      </c>
      <c r="C5" s="12"/>
      <c r="D5" s="12"/>
      <c r="E5" s="12"/>
      <c r="F5" s="12"/>
      <c r="G5" s="12"/>
    </row>
    <row r="8" spans="1:7" ht="30" x14ac:dyDescent="0.25">
      <c r="B8" s="142" t="s">
        <v>2</v>
      </c>
      <c r="C8" s="143"/>
      <c r="D8" s="1"/>
      <c r="E8" s="1" t="s">
        <v>3</v>
      </c>
      <c r="F8" s="1"/>
      <c r="G8" s="1"/>
    </row>
    <row r="9" spans="1:7" x14ac:dyDescent="0.25">
      <c r="B9" s="144"/>
      <c r="C9" s="145"/>
      <c r="D9" s="145"/>
      <c r="E9" s="145"/>
      <c r="F9" s="145"/>
      <c r="G9" s="146"/>
    </row>
    <row r="10" spans="1:7" x14ac:dyDescent="0.25">
      <c r="B10" s="142"/>
      <c r="C10" s="147"/>
      <c r="D10" s="147"/>
      <c r="E10" s="147"/>
      <c r="F10" s="147"/>
      <c r="G10" s="143"/>
    </row>
    <row r="11" spans="1:7" x14ac:dyDescent="0.25">
      <c r="A11">
        <v>1</v>
      </c>
      <c r="B11" s="24" t="s">
        <v>4</v>
      </c>
      <c r="C11" s="24" t="s">
        <v>5</v>
      </c>
      <c r="D11" s="24" t="s">
        <v>6</v>
      </c>
      <c r="E11" s="24" t="s">
        <v>7</v>
      </c>
      <c r="F11" s="24" t="s">
        <v>8</v>
      </c>
      <c r="G11" s="24" t="s">
        <v>9</v>
      </c>
    </row>
    <row r="12" spans="1:7" x14ac:dyDescent="0.25">
      <c r="B12" s="1" t="s">
        <v>10</v>
      </c>
      <c r="C12" s="1">
        <v>2.2999999999999998</v>
      </c>
      <c r="D12" s="1">
        <v>10.7</v>
      </c>
      <c r="E12" s="1">
        <v>0.2</v>
      </c>
      <c r="F12" s="1">
        <v>9.3000000000000007</v>
      </c>
      <c r="G12" s="1">
        <v>3.7</v>
      </c>
    </row>
    <row r="13" spans="1:7" x14ac:dyDescent="0.25">
      <c r="B13" s="1" t="s">
        <v>11</v>
      </c>
      <c r="C13" s="1">
        <v>2.2999999999999998</v>
      </c>
      <c r="D13" s="1">
        <v>11</v>
      </c>
      <c r="E13" s="1">
        <v>0.9</v>
      </c>
      <c r="F13" s="1">
        <v>10.6</v>
      </c>
      <c r="G13" s="1">
        <v>3.9</v>
      </c>
    </row>
    <row r="14" spans="1:7" x14ac:dyDescent="0.25">
      <c r="B14" s="1" t="s">
        <v>98</v>
      </c>
      <c r="C14" s="1">
        <v>2.4</v>
      </c>
      <c r="D14" s="1">
        <v>11.3</v>
      </c>
      <c r="E14" s="1">
        <v>3.3</v>
      </c>
      <c r="F14" s="1">
        <v>11.2</v>
      </c>
      <c r="G14" s="1">
        <v>4.3</v>
      </c>
    </row>
    <row r="15" spans="1:7" x14ac:dyDescent="0.25">
      <c r="B15" s="1" t="s">
        <v>100</v>
      </c>
      <c r="C15" s="1">
        <v>2.5</v>
      </c>
      <c r="D15" s="1">
        <v>11</v>
      </c>
      <c r="E15" s="1">
        <v>3.3</v>
      </c>
      <c r="F15" s="1">
        <v>11.9</v>
      </c>
      <c r="G15" s="1">
        <v>4.3</v>
      </c>
    </row>
    <row r="16" spans="1:7" x14ac:dyDescent="0.25">
      <c r="B16" s="1" t="s">
        <v>102</v>
      </c>
      <c r="C16" s="1">
        <v>2.6</v>
      </c>
      <c r="D16" s="1">
        <v>10.6</v>
      </c>
      <c r="E16" s="1">
        <v>2.9</v>
      </c>
      <c r="F16" s="1">
        <v>13</v>
      </c>
      <c r="G16" s="1">
        <v>4.3</v>
      </c>
    </row>
    <row r="17" spans="1:7" x14ac:dyDescent="0.25">
      <c r="B17" s="1" t="s">
        <v>104</v>
      </c>
      <c r="C17" s="1">
        <v>2.7</v>
      </c>
      <c r="D17" s="1">
        <v>10.3</v>
      </c>
      <c r="E17" s="1">
        <v>0.3</v>
      </c>
      <c r="F17" s="1">
        <v>12.7</v>
      </c>
      <c r="G17" s="1">
        <v>4</v>
      </c>
    </row>
    <row r="18" spans="1:7" x14ac:dyDescent="0.25">
      <c r="B18" s="1" t="s">
        <v>106</v>
      </c>
      <c r="C18" s="1">
        <v>2.2999999999999998</v>
      </c>
      <c r="D18" s="1">
        <v>9.8000000000000007</v>
      </c>
      <c r="E18" s="1">
        <v>0.2</v>
      </c>
      <c r="F18" s="1">
        <v>13.5</v>
      </c>
      <c r="G18" s="1">
        <v>3.7</v>
      </c>
    </row>
    <row r="19" spans="1:7" x14ac:dyDescent="0.25">
      <c r="B19" s="1" t="s">
        <v>109</v>
      </c>
      <c r="C19" s="1">
        <v>2.4</v>
      </c>
      <c r="D19" s="1">
        <v>9.5</v>
      </c>
      <c r="E19" s="1">
        <v>0.2</v>
      </c>
      <c r="F19" s="1">
        <v>13.7</v>
      </c>
      <c r="G19" s="1">
        <v>3.7</v>
      </c>
    </row>
    <row r="20" spans="1:7" x14ac:dyDescent="0.25">
      <c r="B20" s="1" t="s">
        <v>112</v>
      </c>
      <c r="C20" s="1">
        <v>2.2999999999999998</v>
      </c>
      <c r="D20" s="1">
        <v>9.6999999999999993</v>
      </c>
      <c r="E20" s="1">
        <v>1.9</v>
      </c>
      <c r="F20" s="1">
        <v>12.7</v>
      </c>
      <c r="G20" s="1">
        <v>3.9</v>
      </c>
    </row>
    <row r="21" spans="1:7" x14ac:dyDescent="0.25">
      <c r="B21" s="1" t="s">
        <v>114</v>
      </c>
      <c r="C21" s="1">
        <v>2.4</v>
      </c>
      <c r="D21" s="1">
        <v>9.4</v>
      </c>
      <c r="E21" s="1">
        <v>2.4</v>
      </c>
      <c r="F21" s="1">
        <v>11.8</v>
      </c>
      <c r="G21" s="1">
        <v>3.9</v>
      </c>
    </row>
    <row r="22" spans="1:7" x14ac:dyDescent="0.25">
      <c r="B22" s="1" t="s">
        <v>117</v>
      </c>
      <c r="C22" s="1">
        <v>2.7</v>
      </c>
      <c r="D22" s="1">
        <v>9.1</v>
      </c>
      <c r="E22" s="1">
        <v>2</v>
      </c>
      <c r="F22" s="1">
        <v>11.7</v>
      </c>
      <c r="G22" s="1">
        <v>4</v>
      </c>
    </row>
    <row r="23" spans="1:7" x14ac:dyDescent="0.25">
      <c r="B23" s="1" t="s">
        <v>122</v>
      </c>
      <c r="C23" s="1">
        <v>2.6</v>
      </c>
      <c r="D23" s="1">
        <v>8.5</v>
      </c>
      <c r="E23" s="1">
        <v>2.1</v>
      </c>
      <c r="F23" s="1">
        <v>10.7</v>
      </c>
      <c r="G23" s="1">
        <v>3.9</v>
      </c>
    </row>
    <row r="24" spans="1:7" x14ac:dyDescent="0.25">
      <c r="B24" s="1" t="s">
        <v>125</v>
      </c>
      <c r="C24" s="1">
        <v>2.4</v>
      </c>
      <c r="D24" s="1">
        <v>8.3000000000000007</v>
      </c>
      <c r="E24" s="1">
        <v>2.5</v>
      </c>
      <c r="F24" s="1">
        <v>4.2</v>
      </c>
      <c r="G24" s="1">
        <v>3.6</v>
      </c>
    </row>
    <row r="25" spans="1:7" x14ac:dyDescent="0.25">
      <c r="A25" t="s">
        <v>77</v>
      </c>
      <c r="B25" s="24" t="s">
        <v>4</v>
      </c>
      <c r="C25" s="24" t="s">
        <v>5</v>
      </c>
      <c r="D25" s="24" t="s">
        <v>6</v>
      </c>
      <c r="E25" s="24" t="s">
        <v>7</v>
      </c>
      <c r="F25" s="24" t="s">
        <v>8</v>
      </c>
      <c r="G25" s="24" t="s">
        <v>9</v>
      </c>
    </row>
    <row r="26" spans="1:7" x14ac:dyDescent="0.25">
      <c r="B26" s="1" t="s">
        <v>12</v>
      </c>
      <c r="C26" s="1">
        <v>0.3</v>
      </c>
      <c r="D26" s="1">
        <v>0.9</v>
      </c>
      <c r="E26" s="1">
        <v>0.5</v>
      </c>
      <c r="F26" s="1">
        <v>0.8</v>
      </c>
      <c r="G26" s="1">
        <v>0.5</v>
      </c>
    </row>
    <row r="27" spans="1:7" x14ac:dyDescent="0.25">
      <c r="B27" s="1" t="s">
        <v>99</v>
      </c>
      <c r="C27" s="1">
        <v>0.2</v>
      </c>
      <c r="D27" s="1">
        <v>0.8</v>
      </c>
      <c r="E27" s="1">
        <v>0.4</v>
      </c>
      <c r="F27" s="1">
        <v>1</v>
      </c>
      <c r="G27" s="1">
        <v>0.3</v>
      </c>
    </row>
    <row r="28" spans="1:7" x14ac:dyDescent="0.25">
      <c r="B28" s="1" t="s">
        <v>101</v>
      </c>
      <c r="C28" s="1">
        <v>0.1</v>
      </c>
      <c r="D28" s="1">
        <v>0.4</v>
      </c>
      <c r="E28" s="1">
        <v>-0.1</v>
      </c>
      <c r="F28" s="1">
        <v>0.9</v>
      </c>
      <c r="G28" s="1">
        <v>0.1</v>
      </c>
    </row>
    <row r="29" spans="1:7" x14ac:dyDescent="0.25">
      <c r="B29" s="1" t="s">
        <v>103</v>
      </c>
      <c r="C29" s="1">
        <v>0</v>
      </c>
      <c r="D29" s="1">
        <v>0.5</v>
      </c>
      <c r="E29" s="1">
        <v>-0.5</v>
      </c>
      <c r="F29" s="1">
        <v>1.5</v>
      </c>
      <c r="G29" s="1">
        <v>0.1</v>
      </c>
    </row>
    <row r="30" spans="1:7" x14ac:dyDescent="0.25">
      <c r="B30" s="1" t="s">
        <v>105</v>
      </c>
      <c r="C30" s="1">
        <v>0.2</v>
      </c>
      <c r="D30" s="1">
        <v>0.9</v>
      </c>
      <c r="E30" s="1">
        <v>-0.1</v>
      </c>
      <c r="F30" s="1">
        <v>0.8</v>
      </c>
      <c r="G30" s="1">
        <v>0.3</v>
      </c>
    </row>
    <row r="31" spans="1:7" x14ac:dyDescent="0.25">
      <c r="B31" s="1" t="s">
        <v>107</v>
      </c>
      <c r="C31" s="1">
        <v>-0.2</v>
      </c>
      <c r="D31" s="1">
        <v>0.5</v>
      </c>
      <c r="E31" s="1">
        <v>0</v>
      </c>
      <c r="F31" s="1">
        <v>1.5</v>
      </c>
      <c r="G31" s="1">
        <v>0</v>
      </c>
    </row>
    <row r="32" spans="1:7" x14ac:dyDescent="0.25">
      <c r="B32" s="1" t="s">
        <v>110</v>
      </c>
      <c r="C32" s="1">
        <v>0.1</v>
      </c>
      <c r="D32" s="1">
        <v>0</v>
      </c>
      <c r="E32" s="1">
        <v>0</v>
      </c>
      <c r="F32" s="1">
        <v>0.5</v>
      </c>
      <c r="G32" s="1">
        <v>0.1</v>
      </c>
    </row>
    <row r="33" spans="1:7" x14ac:dyDescent="0.25">
      <c r="B33" s="1" t="s">
        <v>111</v>
      </c>
      <c r="C33" s="1">
        <v>-0.1</v>
      </c>
      <c r="D33" s="1">
        <v>1</v>
      </c>
      <c r="E33" s="1">
        <v>1.6</v>
      </c>
      <c r="F33" s="1">
        <v>0.5</v>
      </c>
      <c r="G33" s="1">
        <v>0.4</v>
      </c>
    </row>
    <row r="34" spans="1:7" x14ac:dyDescent="0.25">
      <c r="B34" s="1" t="s">
        <v>115</v>
      </c>
      <c r="C34" s="1">
        <v>0.4</v>
      </c>
      <c r="D34" s="1">
        <v>0.9</v>
      </c>
      <c r="E34" s="1">
        <v>0.4</v>
      </c>
      <c r="F34" s="1">
        <v>0.6</v>
      </c>
      <c r="G34" s="1">
        <v>0.5</v>
      </c>
    </row>
    <row r="35" spans="1:7" x14ac:dyDescent="0.25">
      <c r="B35" s="1" t="s">
        <v>118</v>
      </c>
      <c r="C35" s="1">
        <v>0.8</v>
      </c>
      <c r="D35" s="1">
        <v>0.6</v>
      </c>
      <c r="E35" s="1">
        <v>-0.3</v>
      </c>
      <c r="F35" s="1">
        <v>0.6</v>
      </c>
      <c r="G35" s="1">
        <v>0.6</v>
      </c>
    </row>
    <row r="36" spans="1:7" x14ac:dyDescent="0.25">
      <c r="B36" s="1" t="s">
        <v>123</v>
      </c>
      <c r="C36" s="1">
        <v>0.3</v>
      </c>
      <c r="D36" s="1">
        <v>0.6</v>
      </c>
      <c r="E36" s="1">
        <v>0</v>
      </c>
      <c r="F36" s="1">
        <v>-0.1</v>
      </c>
      <c r="G36" s="1">
        <v>0.3</v>
      </c>
    </row>
    <row r="37" spans="1:7" x14ac:dyDescent="0.25">
      <c r="B37" s="1" t="s">
        <v>126</v>
      </c>
      <c r="C37" s="1">
        <v>0.3</v>
      </c>
      <c r="D37" s="1">
        <v>0.9</v>
      </c>
      <c r="E37" s="1">
        <v>0.7</v>
      </c>
      <c r="F37" s="1">
        <v>-4.4000000000000004</v>
      </c>
      <c r="G37" s="1">
        <v>0.4</v>
      </c>
    </row>
    <row r="38" spans="1:7" x14ac:dyDescent="0.25">
      <c r="A38">
        <v>2</v>
      </c>
      <c r="B38" s="24" t="s">
        <v>13</v>
      </c>
      <c r="C38" s="24">
        <v>2014</v>
      </c>
      <c r="D38" s="24">
        <v>2015</v>
      </c>
      <c r="E38" s="24">
        <v>2016</v>
      </c>
      <c r="F38" s="24">
        <v>2017</v>
      </c>
    </row>
    <row r="39" spans="1:7" x14ac:dyDescent="0.25">
      <c r="B39" s="1" t="s">
        <v>14</v>
      </c>
      <c r="C39" s="1">
        <v>0.5</v>
      </c>
      <c r="D39" s="1">
        <v>1.2</v>
      </c>
      <c r="E39" s="1">
        <v>4.0999999999999996</v>
      </c>
      <c r="F39" s="1">
        <v>3.9</v>
      </c>
    </row>
    <row r="40" spans="1:7" x14ac:dyDescent="0.25">
      <c r="B40" s="1" t="s">
        <v>15</v>
      </c>
      <c r="C40" s="1">
        <v>0.4</v>
      </c>
      <c r="D40" s="1">
        <v>1.8</v>
      </c>
      <c r="E40" s="1">
        <v>3.8</v>
      </c>
      <c r="F40" s="1">
        <v>3.9</v>
      </c>
    </row>
    <row r="41" spans="1:7" x14ac:dyDescent="0.25">
      <c r="B41" s="1" t="s">
        <v>16</v>
      </c>
      <c r="C41" s="1">
        <v>0.8</v>
      </c>
      <c r="D41" s="1">
        <v>1.9</v>
      </c>
      <c r="E41" s="1">
        <v>3.9</v>
      </c>
      <c r="F41" s="1">
        <v>4</v>
      </c>
    </row>
    <row r="42" spans="1:7" x14ac:dyDescent="0.25">
      <c r="B42" s="1" t="s">
        <v>17</v>
      </c>
      <c r="C42" s="1">
        <v>1</v>
      </c>
      <c r="D42" s="1">
        <v>2.4</v>
      </c>
      <c r="E42" s="1">
        <v>3.6</v>
      </c>
      <c r="F42" s="1">
        <v>3.9</v>
      </c>
    </row>
    <row r="43" spans="1:7" x14ac:dyDescent="0.25">
      <c r="B43" s="1" t="s">
        <v>18</v>
      </c>
      <c r="C43" s="1">
        <v>1.1000000000000001</v>
      </c>
      <c r="D43" s="1">
        <v>2.6</v>
      </c>
      <c r="E43" s="1">
        <v>3.7</v>
      </c>
      <c r="F43" s="1">
        <v>3.6</v>
      </c>
    </row>
    <row r="44" spans="1:7" x14ac:dyDescent="0.25">
      <c r="B44" s="1" t="s">
        <v>19</v>
      </c>
      <c r="C44" s="1">
        <v>0.9</v>
      </c>
      <c r="D44" s="1">
        <v>3</v>
      </c>
      <c r="E44" s="1">
        <v>3.9</v>
      </c>
      <c r="F44" s="1"/>
    </row>
    <row r="45" spans="1:7" x14ac:dyDescent="0.25">
      <c r="B45" s="1" t="s">
        <v>20</v>
      </c>
      <c r="C45" s="1">
        <v>1.3</v>
      </c>
      <c r="D45" s="1">
        <v>2.7</v>
      </c>
      <c r="E45" s="1">
        <v>4.3</v>
      </c>
      <c r="F45" s="1"/>
    </row>
    <row r="46" spans="1:7" x14ac:dyDescent="0.25">
      <c r="B46" s="1" t="s">
        <v>21</v>
      </c>
      <c r="C46" s="1">
        <v>1</v>
      </c>
      <c r="D46" s="1">
        <v>3.3</v>
      </c>
      <c r="E46" s="1">
        <v>4.3</v>
      </c>
      <c r="F46" s="1"/>
    </row>
    <row r="47" spans="1:7" x14ac:dyDescent="0.25">
      <c r="B47" s="1" t="s">
        <v>22</v>
      </c>
      <c r="C47" s="1">
        <v>1.1000000000000001</v>
      </c>
      <c r="D47" s="1">
        <v>3.3</v>
      </c>
      <c r="E47" s="1">
        <v>4.3</v>
      </c>
      <c r="F47" s="1"/>
    </row>
    <row r="48" spans="1:7" x14ac:dyDescent="0.25">
      <c r="B48" s="1" t="s">
        <v>23</v>
      </c>
      <c r="C48" s="1">
        <v>0.9</v>
      </c>
      <c r="D48" s="1">
        <v>4</v>
      </c>
      <c r="E48" s="1">
        <v>4</v>
      </c>
      <c r="F48" s="1"/>
    </row>
    <row r="49" spans="1:7" x14ac:dyDescent="0.25">
      <c r="B49" s="1" t="s">
        <v>24</v>
      </c>
      <c r="C49" s="1">
        <v>1.5</v>
      </c>
      <c r="D49" s="1">
        <v>3.7</v>
      </c>
      <c r="E49" s="1">
        <v>3.7</v>
      </c>
      <c r="F49" s="1"/>
    </row>
    <row r="50" spans="1:7" x14ac:dyDescent="0.25">
      <c r="B50" s="1" t="s">
        <v>25</v>
      </c>
      <c r="C50" s="1">
        <v>1.4</v>
      </c>
      <c r="D50" s="1">
        <v>3.9</v>
      </c>
      <c r="E50" s="1">
        <v>3.7</v>
      </c>
      <c r="F50" s="1"/>
    </row>
    <row r="51" spans="1:7" x14ac:dyDescent="0.25">
      <c r="A51">
        <v>3</v>
      </c>
      <c r="B51" s="24" t="s">
        <v>26</v>
      </c>
      <c r="C51" s="24">
        <v>2013</v>
      </c>
      <c r="D51" s="24">
        <v>2014</v>
      </c>
      <c r="E51" s="24">
        <v>2015</v>
      </c>
      <c r="F51" s="24">
        <v>2016</v>
      </c>
      <c r="G51" s="24">
        <v>2017</v>
      </c>
    </row>
    <row r="52" spans="1:7" x14ac:dyDescent="0.25">
      <c r="B52" s="1" t="s">
        <v>14</v>
      </c>
      <c r="C52" s="1">
        <v>380042</v>
      </c>
      <c r="D52" s="1">
        <v>381819</v>
      </c>
      <c r="E52" s="1">
        <v>386528</v>
      </c>
      <c r="F52" s="1">
        <v>402208</v>
      </c>
      <c r="G52" s="1">
        <v>417833</v>
      </c>
    </row>
    <row r="53" spans="1:7" x14ac:dyDescent="0.25">
      <c r="B53" s="1" t="s">
        <v>15</v>
      </c>
      <c r="C53" s="1">
        <v>380414</v>
      </c>
      <c r="D53" s="1">
        <v>381985</v>
      </c>
      <c r="E53" s="1">
        <v>388976</v>
      </c>
      <c r="F53" s="1">
        <v>403917</v>
      </c>
      <c r="G53" s="1">
        <v>419762</v>
      </c>
    </row>
    <row r="54" spans="1:7" x14ac:dyDescent="0.25">
      <c r="B54" s="1" t="s">
        <v>16</v>
      </c>
      <c r="C54" s="1">
        <v>380540</v>
      </c>
      <c r="D54" s="1">
        <v>383575</v>
      </c>
      <c r="E54" s="1">
        <v>390817</v>
      </c>
      <c r="F54" s="1">
        <v>405983</v>
      </c>
      <c r="G54" s="1">
        <v>422278</v>
      </c>
    </row>
    <row r="55" spans="1:7" x14ac:dyDescent="0.25">
      <c r="B55" s="1" t="s">
        <v>17</v>
      </c>
      <c r="C55" s="1">
        <v>380487</v>
      </c>
      <c r="D55" s="1">
        <v>384265</v>
      </c>
      <c r="E55" s="1">
        <v>393439</v>
      </c>
      <c r="F55" s="1">
        <v>407763</v>
      </c>
      <c r="G55" s="1">
        <v>423537</v>
      </c>
    </row>
    <row r="56" spans="1:7" x14ac:dyDescent="0.25">
      <c r="B56" s="1" t="s">
        <v>18</v>
      </c>
      <c r="C56" s="1">
        <v>381372</v>
      </c>
      <c r="D56" s="1">
        <v>385619</v>
      </c>
      <c r="E56" s="1">
        <v>395621</v>
      </c>
      <c r="F56" s="1">
        <v>410338</v>
      </c>
      <c r="G56" s="1">
        <v>425251</v>
      </c>
    </row>
    <row r="57" spans="1:7" x14ac:dyDescent="0.25">
      <c r="B57" s="1" t="s">
        <v>19</v>
      </c>
      <c r="C57" s="1">
        <v>381672</v>
      </c>
      <c r="D57" s="1">
        <v>385243</v>
      </c>
      <c r="E57" s="1">
        <v>396973</v>
      </c>
      <c r="F57" s="1">
        <v>412333</v>
      </c>
      <c r="G57" s="1"/>
    </row>
    <row r="58" spans="1:7" x14ac:dyDescent="0.25">
      <c r="B58" s="1" t="s">
        <v>20</v>
      </c>
      <c r="C58" s="1">
        <v>381299</v>
      </c>
      <c r="D58" s="1">
        <v>386243</v>
      </c>
      <c r="E58" s="1">
        <v>396503</v>
      </c>
      <c r="F58" s="1">
        <v>413746</v>
      </c>
      <c r="G58" s="1"/>
    </row>
    <row r="59" spans="1:7" x14ac:dyDescent="0.25">
      <c r="B59" s="1" t="s">
        <v>21</v>
      </c>
      <c r="C59" s="1">
        <v>380486</v>
      </c>
      <c r="D59" s="1">
        <v>384478</v>
      </c>
      <c r="E59" s="1">
        <v>397007</v>
      </c>
      <c r="F59" s="1">
        <v>414242</v>
      </c>
      <c r="G59" s="1"/>
    </row>
    <row r="60" spans="1:7" x14ac:dyDescent="0.25">
      <c r="B60" s="1" t="s">
        <v>22</v>
      </c>
      <c r="C60" s="1">
        <v>380165</v>
      </c>
      <c r="D60" s="1">
        <v>384501</v>
      </c>
      <c r="E60" s="1">
        <v>397326</v>
      </c>
      <c r="F60" s="1">
        <v>414558</v>
      </c>
      <c r="G60" s="1"/>
    </row>
    <row r="61" spans="1:7" x14ac:dyDescent="0.25">
      <c r="B61" s="1" t="s">
        <v>23</v>
      </c>
      <c r="C61" s="1">
        <v>381178</v>
      </c>
      <c r="D61" s="1">
        <v>384700</v>
      </c>
      <c r="E61" s="1">
        <v>399928</v>
      </c>
      <c r="F61" s="1">
        <v>415979</v>
      </c>
      <c r="G61" s="1"/>
    </row>
    <row r="62" spans="1:7" x14ac:dyDescent="0.25">
      <c r="B62" s="1" t="s">
        <v>24</v>
      </c>
      <c r="C62" s="1">
        <v>381224</v>
      </c>
      <c r="D62" s="1">
        <v>386912</v>
      </c>
      <c r="E62" s="1">
        <v>401280</v>
      </c>
      <c r="F62" s="1">
        <v>416046</v>
      </c>
      <c r="G62" s="1"/>
    </row>
    <row r="63" spans="1:7" x14ac:dyDescent="0.25">
      <c r="B63" s="1" t="s">
        <v>25</v>
      </c>
      <c r="C63" s="1">
        <v>380809</v>
      </c>
      <c r="D63" s="1">
        <v>386222</v>
      </c>
      <c r="E63" s="1">
        <v>401440</v>
      </c>
      <c r="F63" s="1">
        <v>416337</v>
      </c>
      <c r="G63" s="1"/>
    </row>
    <row r="64" spans="1:7" x14ac:dyDescent="0.25">
      <c r="A64">
        <v>4</v>
      </c>
      <c r="B64" s="24" t="s">
        <v>27</v>
      </c>
      <c r="C64" s="24" t="s">
        <v>5</v>
      </c>
      <c r="D64" s="24" t="s">
        <v>6</v>
      </c>
      <c r="E64" s="24" t="s">
        <v>7</v>
      </c>
      <c r="F64" s="24" t="s">
        <v>8</v>
      </c>
      <c r="G64" s="24" t="s">
        <v>9</v>
      </c>
    </row>
    <row r="65" spans="1:7" x14ac:dyDescent="0.25">
      <c r="B65" s="1">
        <v>2013</v>
      </c>
      <c r="C65" s="1">
        <v>256274</v>
      </c>
      <c r="D65" s="1">
        <v>69818</v>
      </c>
      <c r="E65" s="1">
        <v>49424</v>
      </c>
      <c r="F65" s="1">
        <v>5856</v>
      </c>
      <c r="G65" s="1">
        <v>381372</v>
      </c>
    </row>
    <row r="66" spans="1:7" x14ac:dyDescent="0.25">
      <c r="B66" s="1">
        <v>2014</v>
      </c>
      <c r="C66" s="1">
        <v>257578</v>
      </c>
      <c r="D66" s="1">
        <v>71095</v>
      </c>
      <c r="E66" s="1">
        <v>50633</v>
      </c>
      <c r="F66" s="1">
        <v>6313</v>
      </c>
      <c r="G66" s="1">
        <v>385619</v>
      </c>
    </row>
    <row r="67" spans="1:7" x14ac:dyDescent="0.25">
      <c r="B67" s="1">
        <v>2015</v>
      </c>
      <c r="C67" s="1">
        <v>264438</v>
      </c>
      <c r="D67" s="1">
        <v>74167</v>
      </c>
      <c r="E67" s="1">
        <v>50469</v>
      </c>
      <c r="F67" s="1">
        <v>6547</v>
      </c>
      <c r="G67" s="1">
        <v>395621</v>
      </c>
    </row>
    <row r="68" spans="1:7" x14ac:dyDescent="0.25">
      <c r="B68" s="1">
        <v>2016</v>
      </c>
      <c r="C68" s="1">
        <v>270559</v>
      </c>
      <c r="D68" s="1">
        <v>82070</v>
      </c>
      <c r="E68" s="1">
        <v>50554</v>
      </c>
      <c r="F68" s="1">
        <v>7155</v>
      </c>
      <c r="G68" s="1">
        <v>410338</v>
      </c>
    </row>
    <row r="69" spans="1:7" x14ac:dyDescent="0.25">
      <c r="B69" s="1">
        <v>2017</v>
      </c>
      <c r="C69" s="1">
        <v>277135</v>
      </c>
      <c r="D69" s="1">
        <v>88859</v>
      </c>
      <c r="E69" s="1">
        <v>51803</v>
      </c>
      <c r="F69" s="1">
        <v>7454</v>
      </c>
      <c r="G69" s="1">
        <v>425251</v>
      </c>
    </row>
    <row r="70" spans="1:7" x14ac:dyDescent="0.25">
      <c r="A70">
        <v>5</v>
      </c>
      <c r="B70" s="24" t="s">
        <v>27</v>
      </c>
      <c r="C70" s="24" t="s">
        <v>5</v>
      </c>
      <c r="D70" s="24" t="s">
        <v>6</v>
      </c>
      <c r="E70" s="24" t="s">
        <v>7</v>
      </c>
      <c r="F70" s="24" t="s">
        <v>8</v>
      </c>
    </row>
    <row r="71" spans="1:7" x14ac:dyDescent="0.25">
      <c r="B71" s="1">
        <v>2006</v>
      </c>
      <c r="C71" s="1">
        <v>65.900000000000006</v>
      </c>
      <c r="D71" s="1">
        <v>17.3</v>
      </c>
      <c r="E71" s="1">
        <v>14.7</v>
      </c>
      <c r="F71" s="1">
        <v>2.2000000000000002</v>
      </c>
    </row>
    <row r="72" spans="1:7" x14ac:dyDescent="0.25">
      <c r="B72" s="1">
        <v>2012</v>
      </c>
      <c r="C72" s="1">
        <v>67.3</v>
      </c>
      <c r="D72" s="1">
        <v>18</v>
      </c>
      <c r="E72" s="1">
        <v>13.4</v>
      </c>
      <c r="F72" s="1">
        <v>1.3</v>
      </c>
    </row>
    <row r="73" spans="1:7" x14ac:dyDescent="0.25">
      <c r="B73" s="1">
        <v>2016</v>
      </c>
      <c r="C73" s="1">
        <v>65.900000000000006</v>
      </c>
      <c r="D73" s="1">
        <v>20</v>
      </c>
      <c r="E73" s="1">
        <v>12.3</v>
      </c>
      <c r="F73" s="1">
        <v>1.7</v>
      </c>
    </row>
    <row r="74" spans="1:7" x14ac:dyDescent="0.25">
      <c r="B74" s="1">
        <v>2017</v>
      </c>
      <c r="C74" s="1">
        <v>65.2</v>
      </c>
      <c r="D74" s="1">
        <v>20.9</v>
      </c>
      <c r="E74" s="1">
        <v>12.2</v>
      </c>
      <c r="F74" s="1">
        <v>1.8</v>
      </c>
    </row>
    <row r="75" spans="1:7" ht="60" x14ac:dyDescent="0.25">
      <c r="A75">
        <v>6</v>
      </c>
      <c r="B75" s="24" t="s">
        <v>28</v>
      </c>
      <c r="C75" s="24" t="s">
        <v>29</v>
      </c>
      <c r="D75" s="24" t="s">
        <v>30</v>
      </c>
      <c r="E75" s="24" t="s">
        <v>116</v>
      </c>
      <c r="F75" s="24" t="s">
        <v>127</v>
      </c>
    </row>
    <row r="76" spans="1:7" ht="60" x14ac:dyDescent="0.25">
      <c r="B76" s="1">
        <v>1</v>
      </c>
      <c r="C76" s="1" t="s">
        <v>31</v>
      </c>
      <c r="D76" s="1">
        <v>100528</v>
      </c>
      <c r="E76" s="1" t="s">
        <v>5</v>
      </c>
      <c r="F76" s="1" t="s">
        <v>31</v>
      </c>
    </row>
    <row r="77" spans="1:7" ht="45" x14ac:dyDescent="0.25">
      <c r="B77" s="1">
        <v>2</v>
      </c>
      <c r="C77" s="1" t="s">
        <v>33</v>
      </c>
      <c r="D77" s="1">
        <v>82939</v>
      </c>
      <c r="E77" s="1" t="s">
        <v>5</v>
      </c>
      <c r="F77" s="1" t="s">
        <v>33</v>
      </c>
    </row>
    <row r="78" spans="1:7" ht="30" x14ac:dyDescent="0.25">
      <c r="B78" s="1">
        <v>3</v>
      </c>
      <c r="C78" s="1" t="s">
        <v>32</v>
      </c>
      <c r="D78" s="1">
        <v>81422</v>
      </c>
      <c r="E78" s="1" t="s">
        <v>5</v>
      </c>
      <c r="F78" s="1" t="s">
        <v>32</v>
      </c>
    </row>
    <row r="79" spans="1:7" ht="60" x14ac:dyDescent="0.25">
      <c r="B79" s="1">
        <v>4</v>
      </c>
      <c r="C79" s="1" t="s">
        <v>34</v>
      </c>
      <c r="D79" s="1">
        <v>55115</v>
      </c>
      <c r="E79" s="1" t="s">
        <v>6</v>
      </c>
      <c r="F79" s="1" t="s">
        <v>34</v>
      </c>
    </row>
    <row r="80" spans="1:7" ht="30" x14ac:dyDescent="0.25">
      <c r="B80" s="1">
        <v>5</v>
      </c>
      <c r="C80" s="1" t="s">
        <v>35</v>
      </c>
      <c r="D80" s="1">
        <v>17465</v>
      </c>
      <c r="E80" s="1" t="s">
        <v>6</v>
      </c>
      <c r="F80" s="1" t="s">
        <v>35</v>
      </c>
    </row>
    <row r="81" spans="1:6" ht="45" x14ac:dyDescent="0.25">
      <c r="B81" s="1">
        <v>6</v>
      </c>
      <c r="C81" s="1" t="s">
        <v>37</v>
      </c>
      <c r="D81" s="1">
        <v>12246</v>
      </c>
      <c r="E81" s="1" t="s">
        <v>5</v>
      </c>
      <c r="F81" s="1" t="s">
        <v>37</v>
      </c>
    </row>
    <row r="82" spans="1:6" ht="30" x14ac:dyDescent="0.25">
      <c r="B82" s="1">
        <v>7</v>
      </c>
      <c r="C82" s="1" t="s">
        <v>39</v>
      </c>
      <c r="D82" s="1">
        <v>11489</v>
      </c>
      <c r="E82" s="1" t="s">
        <v>7</v>
      </c>
      <c r="F82" s="1" t="s">
        <v>39</v>
      </c>
    </row>
    <row r="83" spans="1:6" ht="45" x14ac:dyDescent="0.25">
      <c r="B83" s="1">
        <v>8</v>
      </c>
      <c r="C83" s="1" t="s">
        <v>38</v>
      </c>
      <c r="D83" s="1">
        <v>11363</v>
      </c>
      <c r="E83" s="1" t="s">
        <v>7</v>
      </c>
      <c r="F83" s="1" t="s">
        <v>38</v>
      </c>
    </row>
    <row r="84" spans="1:6" ht="60" x14ac:dyDescent="0.25">
      <c r="B84" s="1">
        <v>9</v>
      </c>
      <c r="C84" s="1" t="s">
        <v>45</v>
      </c>
      <c r="D84" s="1">
        <v>5953</v>
      </c>
      <c r="E84" s="1" t="s">
        <v>6</v>
      </c>
      <c r="F84" s="1" t="s">
        <v>40</v>
      </c>
    </row>
    <row r="85" spans="1:6" ht="45" x14ac:dyDescent="0.25">
      <c r="B85" s="1">
        <v>10</v>
      </c>
      <c r="C85" s="1" t="s">
        <v>40</v>
      </c>
      <c r="D85" s="1">
        <v>5712</v>
      </c>
      <c r="E85" s="1" t="s">
        <v>7</v>
      </c>
      <c r="F85" s="1" t="s">
        <v>41</v>
      </c>
    </row>
    <row r="86" spans="1:6" x14ac:dyDescent="0.25">
      <c r="A86">
        <v>7</v>
      </c>
      <c r="B86" s="24" t="s">
        <v>13</v>
      </c>
      <c r="C86" s="24">
        <v>2014</v>
      </c>
      <c r="D86" s="24">
        <v>2015</v>
      </c>
      <c r="E86" s="24">
        <v>2016</v>
      </c>
      <c r="F86" s="24">
        <v>2017</v>
      </c>
    </row>
    <row r="87" spans="1:6" x14ac:dyDescent="0.25">
      <c r="B87" s="1" t="s">
        <v>14</v>
      </c>
      <c r="C87" s="1">
        <v>0.4</v>
      </c>
      <c r="D87" s="1">
        <v>0.8</v>
      </c>
      <c r="E87" s="1">
        <v>3.3</v>
      </c>
      <c r="F87" s="1">
        <v>2.2999999999999998</v>
      </c>
    </row>
    <row r="88" spans="1:6" x14ac:dyDescent="0.25">
      <c r="B88" s="1" t="s">
        <v>15</v>
      </c>
      <c r="C88" s="1">
        <v>0.1</v>
      </c>
      <c r="D88" s="1">
        <v>1.4</v>
      </c>
      <c r="E88" s="1">
        <v>3.2</v>
      </c>
      <c r="F88" s="1">
        <v>2.4</v>
      </c>
    </row>
    <row r="89" spans="1:6" x14ac:dyDescent="0.25">
      <c r="B89" s="1" t="s">
        <v>16</v>
      </c>
      <c r="C89" s="1">
        <v>0.6</v>
      </c>
      <c r="D89" s="1">
        <v>1.7</v>
      </c>
      <c r="E89" s="1">
        <v>2.9</v>
      </c>
      <c r="F89" s="1">
        <v>2.7</v>
      </c>
    </row>
    <row r="90" spans="1:6" x14ac:dyDescent="0.25">
      <c r="B90" s="1" t="s">
        <v>17</v>
      </c>
      <c r="C90" s="1">
        <v>0.4</v>
      </c>
      <c r="D90" s="1">
        <v>2.4</v>
      </c>
      <c r="E90" s="1">
        <v>2.4</v>
      </c>
      <c r="F90" s="1">
        <v>2.6</v>
      </c>
    </row>
    <row r="91" spans="1:6" x14ac:dyDescent="0.25">
      <c r="B91" s="1" t="s">
        <v>18</v>
      </c>
      <c r="C91" s="1">
        <v>0.5</v>
      </c>
      <c r="D91" s="1">
        <v>2.7</v>
      </c>
      <c r="E91" s="1">
        <v>2.2999999999999998</v>
      </c>
      <c r="F91" s="1">
        <v>2.4</v>
      </c>
    </row>
    <row r="92" spans="1:6" x14ac:dyDescent="0.25">
      <c r="B92" s="1" t="s">
        <v>19</v>
      </c>
      <c r="C92" s="1">
        <v>0.3</v>
      </c>
      <c r="D92" s="1">
        <v>3.1</v>
      </c>
      <c r="E92" s="1">
        <v>2.2999999999999998</v>
      </c>
      <c r="F92" s="1"/>
    </row>
    <row r="93" spans="1:6" x14ac:dyDescent="0.25">
      <c r="B93" s="1" t="s">
        <v>20</v>
      </c>
      <c r="C93" s="1">
        <v>0.4</v>
      </c>
      <c r="D93" s="1">
        <v>3.1</v>
      </c>
      <c r="E93" s="1">
        <v>2.4</v>
      </c>
      <c r="F93" s="1"/>
    </row>
    <row r="94" spans="1:6" x14ac:dyDescent="0.25">
      <c r="B94" s="1" t="s">
        <v>21</v>
      </c>
      <c r="C94" s="1">
        <v>0.1</v>
      </c>
      <c r="D94" s="1">
        <v>3.7</v>
      </c>
      <c r="E94" s="1">
        <v>2.5</v>
      </c>
      <c r="F94" s="1"/>
    </row>
    <row r="95" spans="1:6" x14ac:dyDescent="0.25">
      <c r="B95" s="1" t="s">
        <v>22</v>
      </c>
      <c r="C95" s="1">
        <v>0.4</v>
      </c>
      <c r="D95" s="1">
        <v>3.6</v>
      </c>
      <c r="E95" s="1">
        <v>2.6</v>
      </c>
      <c r="F95" s="1"/>
    </row>
    <row r="96" spans="1:6" x14ac:dyDescent="0.25">
      <c r="B96" s="1" t="s">
        <v>23</v>
      </c>
      <c r="C96" s="1">
        <v>0.3</v>
      </c>
      <c r="D96" s="1">
        <v>3.6</v>
      </c>
      <c r="E96" s="1">
        <v>2.7</v>
      </c>
      <c r="F96" s="1"/>
    </row>
    <row r="97" spans="1:14" x14ac:dyDescent="0.25">
      <c r="B97" s="1" t="s">
        <v>24</v>
      </c>
      <c r="C97" s="1">
        <v>0.4</v>
      </c>
      <c r="D97" s="1">
        <v>3.7</v>
      </c>
      <c r="E97" s="1">
        <v>2.2999999999999998</v>
      </c>
      <c r="F97" s="1"/>
      <c r="J97" s="12"/>
      <c r="K97" s="12"/>
      <c r="L97" s="12"/>
      <c r="M97" s="12"/>
      <c r="N97" s="12"/>
    </row>
    <row r="98" spans="1:14" x14ac:dyDescent="0.25">
      <c r="B98" s="1" t="s">
        <v>25</v>
      </c>
      <c r="C98" s="1">
        <v>0.8</v>
      </c>
      <c r="D98" s="1">
        <v>3.5</v>
      </c>
      <c r="E98" s="1">
        <v>2.4</v>
      </c>
      <c r="F98" s="1"/>
      <c r="J98" s="12"/>
      <c r="K98" s="12"/>
      <c r="L98" s="12"/>
      <c r="M98" s="12"/>
      <c r="N98" s="12"/>
    </row>
    <row r="99" spans="1:14" x14ac:dyDescent="0.25">
      <c r="A99">
        <v>8</v>
      </c>
      <c r="B99" s="24" t="s">
        <v>26</v>
      </c>
      <c r="C99" s="24">
        <v>2013</v>
      </c>
      <c r="D99" s="24">
        <v>2014</v>
      </c>
      <c r="E99" s="24">
        <v>2015</v>
      </c>
      <c r="F99" s="24">
        <v>2016</v>
      </c>
      <c r="G99" s="24">
        <v>2017</v>
      </c>
      <c r="J99" s="12"/>
      <c r="K99" s="12"/>
      <c r="L99" s="12"/>
      <c r="M99" s="12"/>
      <c r="N99" s="12"/>
    </row>
    <row r="100" spans="1:14" x14ac:dyDescent="0.25">
      <c r="B100" s="1" t="s">
        <v>14</v>
      </c>
      <c r="C100" s="1">
        <v>254.37700000000001</v>
      </c>
      <c r="D100" s="1">
        <v>255.518</v>
      </c>
      <c r="E100" s="1">
        <v>257.62700000000001</v>
      </c>
      <c r="F100" s="1">
        <v>266.245</v>
      </c>
      <c r="G100" s="1">
        <v>272.40699999999998</v>
      </c>
      <c r="J100" s="12"/>
      <c r="K100" s="12"/>
      <c r="L100" s="12"/>
      <c r="M100" s="12"/>
      <c r="N100" s="12"/>
    </row>
    <row r="101" spans="1:14" x14ac:dyDescent="0.25">
      <c r="B101" s="1" t="s">
        <v>15</v>
      </c>
      <c r="C101" s="1">
        <v>254.95500000000001</v>
      </c>
      <c r="D101" s="1">
        <v>255.15799999999999</v>
      </c>
      <c r="E101" s="1">
        <v>258.79599999999999</v>
      </c>
      <c r="F101" s="1">
        <v>266.98700000000002</v>
      </c>
      <c r="G101" s="1">
        <v>273.36500000000001</v>
      </c>
      <c r="J101" s="12"/>
      <c r="K101" s="12"/>
      <c r="L101" s="12"/>
      <c r="M101" s="12"/>
      <c r="N101" s="12"/>
    </row>
    <row r="102" spans="1:14" x14ac:dyDescent="0.25">
      <c r="B102" s="1" t="s">
        <v>16</v>
      </c>
      <c r="C102" s="1">
        <v>254.87100000000001</v>
      </c>
      <c r="D102" s="1">
        <v>256.34199999999998</v>
      </c>
      <c r="E102" s="1">
        <v>260.79399999999998</v>
      </c>
      <c r="F102" s="1">
        <v>268.375</v>
      </c>
      <c r="G102" s="1">
        <v>275.50299999999999</v>
      </c>
      <c r="J102" s="12"/>
      <c r="K102" s="12"/>
      <c r="L102" s="12"/>
      <c r="M102" s="12"/>
      <c r="N102" s="12"/>
    </row>
    <row r="103" spans="1:14" x14ac:dyDescent="0.25">
      <c r="B103" s="1" t="s">
        <v>17</v>
      </c>
      <c r="C103" s="1">
        <v>255.67400000000001</v>
      </c>
      <c r="D103" s="1">
        <v>256.73200000000003</v>
      </c>
      <c r="E103" s="1">
        <v>262.90499999999997</v>
      </c>
      <c r="F103" s="1">
        <v>269.16899999999998</v>
      </c>
      <c r="G103" s="1">
        <v>276.22500000000002</v>
      </c>
      <c r="J103" s="12"/>
      <c r="K103" s="12"/>
      <c r="L103" s="12"/>
      <c r="M103" s="12"/>
      <c r="N103" s="12"/>
    </row>
    <row r="104" spans="1:14" x14ac:dyDescent="0.25">
      <c r="B104" s="1" t="s">
        <v>18</v>
      </c>
      <c r="C104" s="1">
        <v>256.274</v>
      </c>
      <c r="D104" s="1">
        <v>257.57799999999997</v>
      </c>
      <c r="E104" s="1">
        <v>264.43799999999999</v>
      </c>
      <c r="F104" s="1">
        <v>270.55900000000003</v>
      </c>
      <c r="G104" s="1">
        <v>277.13499999999999</v>
      </c>
      <c r="J104" s="12"/>
      <c r="K104" s="12"/>
      <c r="L104" s="12"/>
      <c r="M104" s="12"/>
      <c r="N104" s="12"/>
    </row>
    <row r="105" spans="1:14" x14ac:dyDescent="0.25">
      <c r="B105" s="1" t="s">
        <v>19</v>
      </c>
      <c r="C105" s="1">
        <v>256.791</v>
      </c>
      <c r="D105" s="1">
        <v>257.49099999999999</v>
      </c>
      <c r="E105" s="1">
        <v>265.48599999999999</v>
      </c>
      <c r="F105" s="1">
        <v>271.50299999999999</v>
      </c>
      <c r="G105" s="1"/>
      <c r="J105" s="12"/>
      <c r="K105" s="12"/>
      <c r="L105" s="12"/>
      <c r="M105" s="12"/>
      <c r="N105" s="12"/>
    </row>
    <row r="106" spans="1:14" x14ac:dyDescent="0.25">
      <c r="B106" s="1" t="s">
        <v>20</v>
      </c>
      <c r="C106" s="1">
        <v>256.47399999999999</v>
      </c>
      <c r="D106" s="1">
        <v>257.541</v>
      </c>
      <c r="E106" s="1">
        <v>265.55099999999999</v>
      </c>
      <c r="F106" s="1">
        <v>271.96300000000002</v>
      </c>
      <c r="G106" s="1"/>
      <c r="I106" s="12"/>
      <c r="J106" s="12"/>
      <c r="K106" s="12"/>
      <c r="L106" s="12"/>
      <c r="M106" s="12"/>
      <c r="N106" s="12"/>
    </row>
    <row r="107" spans="1:14" x14ac:dyDescent="0.25">
      <c r="B107" s="1" t="s">
        <v>21</v>
      </c>
      <c r="C107" s="1">
        <v>255.8</v>
      </c>
      <c r="D107" s="1">
        <v>256.09500000000003</v>
      </c>
      <c r="E107" s="1">
        <v>265.56700000000001</v>
      </c>
      <c r="F107" s="1">
        <v>272.11200000000002</v>
      </c>
      <c r="G107" s="1"/>
      <c r="I107" s="12"/>
      <c r="J107" s="12"/>
      <c r="K107" s="12"/>
      <c r="L107" s="12"/>
      <c r="M107" s="12"/>
      <c r="N107" s="12"/>
    </row>
    <row r="108" spans="1:14" x14ac:dyDescent="0.25">
      <c r="B108" s="1" t="s">
        <v>22</v>
      </c>
      <c r="C108" s="1">
        <v>255.19399999999999</v>
      </c>
      <c r="D108" s="1">
        <v>256.13299999999998</v>
      </c>
      <c r="E108" s="1">
        <v>265.315</v>
      </c>
      <c r="F108" s="1">
        <v>272.13600000000002</v>
      </c>
      <c r="G108" s="1"/>
      <c r="I108" s="12"/>
      <c r="J108" s="12"/>
      <c r="K108" s="12"/>
      <c r="L108" s="12"/>
      <c r="M108" s="12"/>
      <c r="N108" s="12"/>
    </row>
    <row r="109" spans="1:14" x14ac:dyDescent="0.25">
      <c r="B109" s="1" t="s">
        <v>23</v>
      </c>
      <c r="C109" s="1">
        <v>255.74100000000001</v>
      </c>
      <c r="D109" s="1">
        <v>256.40899999999999</v>
      </c>
      <c r="E109" s="1">
        <v>265.70400000000001</v>
      </c>
      <c r="F109" s="1">
        <v>272.78699999999998</v>
      </c>
      <c r="G109" s="1"/>
      <c r="I109" s="12"/>
      <c r="J109" s="12"/>
      <c r="K109" s="12"/>
      <c r="L109" s="12"/>
      <c r="M109" s="12"/>
      <c r="N109" s="12"/>
    </row>
    <row r="110" spans="1:14" x14ac:dyDescent="0.25">
      <c r="B110" s="1" t="s">
        <v>24</v>
      </c>
      <c r="C110" s="1">
        <v>255.91399999999999</v>
      </c>
      <c r="D110" s="1">
        <v>256.82299999999998</v>
      </c>
      <c r="E110" s="1">
        <v>266.25099999999998</v>
      </c>
      <c r="F110" s="1">
        <v>272.34699999999998</v>
      </c>
      <c r="G110" s="1"/>
      <c r="I110" s="12"/>
      <c r="J110" s="12"/>
      <c r="K110" s="12"/>
      <c r="L110" s="12"/>
      <c r="M110" s="12"/>
      <c r="N110" s="12"/>
    </row>
    <row r="111" spans="1:14" x14ac:dyDescent="0.25">
      <c r="B111" s="1" t="s">
        <v>25</v>
      </c>
      <c r="C111" s="1">
        <v>255.155</v>
      </c>
      <c r="D111" s="1">
        <v>257.25099999999998</v>
      </c>
      <c r="E111" s="1">
        <v>266.13600000000002</v>
      </c>
      <c r="F111" s="1">
        <v>272.61399999999998</v>
      </c>
      <c r="G111" s="1"/>
      <c r="I111" s="12"/>
      <c r="J111" s="12"/>
      <c r="K111" s="12"/>
      <c r="L111" s="12"/>
      <c r="M111" s="12"/>
      <c r="N111" s="12"/>
    </row>
    <row r="112" spans="1:14" x14ac:dyDescent="0.25">
      <c r="A112">
        <v>9</v>
      </c>
      <c r="B112" s="24" t="s">
        <v>29</v>
      </c>
      <c r="C112" s="24">
        <v>2013</v>
      </c>
      <c r="D112" s="24">
        <v>2014</v>
      </c>
      <c r="E112" s="24">
        <v>2015</v>
      </c>
      <c r="F112" s="24">
        <v>2016</v>
      </c>
      <c r="G112" s="24">
        <v>2017</v>
      </c>
      <c r="I112" s="24" t="s">
        <v>29</v>
      </c>
      <c r="J112" s="24">
        <v>2013</v>
      </c>
      <c r="K112" s="24">
        <v>2014</v>
      </c>
      <c r="L112" s="24">
        <v>2015</v>
      </c>
      <c r="M112" s="24">
        <v>2016</v>
      </c>
      <c r="N112" s="24">
        <v>2017</v>
      </c>
    </row>
    <row r="113" spans="1:14" x14ac:dyDescent="0.25">
      <c r="B113" s="1" t="s">
        <v>42</v>
      </c>
      <c r="C113" s="1">
        <v>30981</v>
      </c>
      <c r="D113" s="1">
        <v>31786</v>
      </c>
      <c r="E113" s="1">
        <v>33089</v>
      </c>
      <c r="F113" s="1">
        <v>98428</v>
      </c>
      <c r="G113" s="1">
        <v>100528</v>
      </c>
      <c r="I113" s="28" t="s">
        <v>42</v>
      </c>
      <c r="J113" s="29">
        <f>J114+J115</f>
        <v>89859</v>
      </c>
      <c r="K113" s="29">
        <f t="shared" ref="K113:N113" si="0">K114+K115</f>
        <v>91533</v>
      </c>
      <c r="L113" s="29">
        <f t="shared" si="0"/>
        <v>96313</v>
      </c>
      <c r="M113" s="29">
        <f t="shared" si="0"/>
        <v>98428</v>
      </c>
      <c r="N113" s="29">
        <f t="shared" si="0"/>
        <v>100528</v>
      </c>
    </row>
    <row r="114" spans="1:14" x14ac:dyDescent="0.25">
      <c r="B114" s="1" t="s">
        <v>31</v>
      </c>
      <c r="C114" s="1">
        <v>58878</v>
      </c>
      <c r="D114" s="1">
        <v>59747</v>
      </c>
      <c r="E114" s="1">
        <v>63224</v>
      </c>
      <c r="F114" s="1">
        <v>98428</v>
      </c>
      <c r="G114" s="1">
        <v>100528</v>
      </c>
      <c r="I114" s="27" t="s">
        <v>31</v>
      </c>
      <c r="J114" s="29">
        <v>58878</v>
      </c>
      <c r="K114" s="29">
        <v>59747</v>
      </c>
      <c r="L114" s="29">
        <v>63224</v>
      </c>
      <c r="M114" s="29">
        <v>98428</v>
      </c>
      <c r="N114" s="29">
        <v>100528</v>
      </c>
    </row>
    <row r="115" spans="1:14" x14ac:dyDescent="0.25">
      <c r="B115" s="1" t="s">
        <v>36</v>
      </c>
      <c r="C115" s="1">
        <v>30981</v>
      </c>
      <c r="D115" s="1">
        <v>31786</v>
      </c>
      <c r="E115" s="1">
        <v>33089</v>
      </c>
      <c r="F115" s="1"/>
      <c r="G115" s="1"/>
      <c r="I115" s="27" t="s">
        <v>36</v>
      </c>
      <c r="J115" s="29">
        <v>30981</v>
      </c>
      <c r="K115" s="29">
        <v>31786</v>
      </c>
      <c r="L115" s="29">
        <v>33089</v>
      </c>
      <c r="M115" s="29"/>
      <c r="N115" s="29"/>
    </row>
    <row r="116" spans="1:14" x14ac:dyDescent="0.25">
      <c r="B116" s="1" t="s">
        <v>37</v>
      </c>
      <c r="C116" s="1">
        <v>9542</v>
      </c>
      <c r="D116" s="1">
        <v>9825</v>
      </c>
      <c r="E116" s="1">
        <v>10745</v>
      </c>
      <c r="F116" s="1">
        <v>11159</v>
      </c>
      <c r="G116" s="1">
        <v>12246</v>
      </c>
      <c r="I116" s="28" t="s">
        <v>33</v>
      </c>
      <c r="J116" s="29">
        <v>82588</v>
      </c>
      <c r="K116" s="29">
        <v>80500</v>
      </c>
      <c r="L116" s="29">
        <v>78660</v>
      </c>
      <c r="M116" s="29">
        <v>80789</v>
      </c>
      <c r="N116" s="29">
        <v>82939</v>
      </c>
    </row>
    <row r="117" spans="1:14" x14ac:dyDescent="0.25">
      <c r="B117" s="1" t="s">
        <v>32</v>
      </c>
      <c r="C117" s="1">
        <v>74285</v>
      </c>
      <c r="D117" s="1">
        <v>75720</v>
      </c>
      <c r="E117" s="1">
        <v>78720</v>
      </c>
      <c r="F117" s="1">
        <v>80183</v>
      </c>
      <c r="G117" s="1">
        <v>81422</v>
      </c>
      <c r="I117" s="28" t="s">
        <v>32</v>
      </c>
      <c r="J117" s="29">
        <v>74285</v>
      </c>
      <c r="K117" s="29">
        <v>75720</v>
      </c>
      <c r="L117" s="29">
        <v>78720</v>
      </c>
      <c r="M117" s="29">
        <v>80183</v>
      </c>
      <c r="N117" s="29">
        <v>81422</v>
      </c>
    </row>
    <row r="118" spans="1:14" x14ac:dyDescent="0.25">
      <c r="B118" s="1" t="s">
        <v>33</v>
      </c>
      <c r="C118" s="1">
        <v>82588</v>
      </c>
      <c r="D118" s="1">
        <v>80500</v>
      </c>
      <c r="E118" s="1">
        <v>78660</v>
      </c>
      <c r="F118" s="1">
        <v>80789</v>
      </c>
      <c r="G118" s="1">
        <v>82939</v>
      </c>
      <c r="I118" s="28" t="s">
        <v>37</v>
      </c>
      <c r="J118" s="29">
        <v>9542</v>
      </c>
      <c r="K118" s="29">
        <v>9825</v>
      </c>
      <c r="L118" s="29">
        <v>10745</v>
      </c>
      <c r="M118" s="29">
        <v>11159</v>
      </c>
      <c r="N118" s="29">
        <v>12246</v>
      </c>
    </row>
    <row r="119" spans="1:14" x14ac:dyDescent="0.25">
      <c r="A119">
        <v>10</v>
      </c>
      <c r="B119" s="24" t="s">
        <v>13</v>
      </c>
      <c r="C119" s="24">
        <v>2014</v>
      </c>
      <c r="D119" s="24">
        <v>2015</v>
      </c>
      <c r="E119" s="24">
        <v>2016</v>
      </c>
      <c r="F119" s="24">
        <v>2017</v>
      </c>
    </row>
    <row r="120" spans="1:14" x14ac:dyDescent="0.25">
      <c r="B120" s="1" t="s">
        <v>14</v>
      </c>
      <c r="C120" s="1">
        <v>0.3</v>
      </c>
      <c r="D120" s="1">
        <v>4.5999999999999996</v>
      </c>
      <c r="E120" s="1">
        <v>7.9</v>
      </c>
      <c r="F120" s="1">
        <v>9.6999999999999993</v>
      </c>
      <c r="I120" s="12"/>
      <c r="J120" s="12"/>
      <c r="K120" s="12"/>
      <c r="L120" s="12"/>
      <c r="M120" s="12"/>
      <c r="N120" s="12"/>
    </row>
    <row r="121" spans="1:14" x14ac:dyDescent="0.25">
      <c r="B121" s="1" t="s">
        <v>15</v>
      </c>
      <c r="C121" s="1">
        <v>0.7</v>
      </c>
      <c r="D121" s="1">
        <v>4.5999999999999996</v>
      </c>
      <c r="E121" s="1">
        <v>8.5</v>
      </c>
      <c r="F121" s="1">
        <v>9.4</v>
      </c>
      <c r="J121" s="12"/>
      <c r="K121" s="12"/>
      <c r="L121" s="12"/>
      <c r="M121" s="12"/>
      <c r="N121" s="12"/>
    </row>
    <row r="122" spans="1:14" x14ac:dyDescent="0.25">
      <c r="B122" s="1" t="s">
        <v>16</v>
      </c>
      <c r="C122" s="1">
        <v>0.8</v>
      </c>
      <c r="D122" s="1">
        <v>3.9</v>
      </c>
      <c r="E122" s="1">
        <v>9.6</v>
      </c>
      <c r="F122" s="1">
        <v>9.1</v>
      </c>
      <c r="J122" s="12"/>
      <c r="K122" s="12"/>
      <c r="L122" s="12"/>
      <c r="M122" s="12"/>
      <c r="N122" s="12"/>
    </row>
    <row r="123" spans="1:14" x14ac:dyDescent="0.25">
      <c r="B123" s="1" t="s">
        <v>17</v>
      </c>
      <c r="C123" s="1">
        <v>1.5</v>
      </c>
      <c r="D123" s="1">
        <v>4.2</v>
      </c>
      <c r="E123" s="1">
        <v>10.199999999999999</v>
      </c>
      <c r="F123" s="1">
        <v>8.5</v>
      </c>
      <c r="J123" s="12"/>
      <c r="K123" s="12"/>
      <c r="L123" s="12"/>
      <c r="M123" s="12"/>
      <c r="N123" s="12"/>
    </row>
    <row r="124" spans="1:14" x14ac:dyDescent="0.25">
      <c r="B124" s="1" t="s">
        <v>18</v>
      </c>
      <c r="C124" s="1">
        <v>1.8</v>
      </c>
      <c r="D124" s="1">
        <v>4.3</v>
      </c>
      <c r="E124" s="1">
        <v>10.7</v>
      </c>
      <c r="F124" s="1">
        <v>8.3000000000000007</v>
      </c>
      <c r="J124" s="12"/>
      <c r="K124" s="12"/>
      <c r="L124" s="12"/>
      <c r="M124" s="12"/>
      <c r="N124" s="12"/>
    </row>
    <row r="125" spans="1:14" x14ac:dyDescent="0.25">
      <c r="B125" s="1" t="s">
        <v>19</v>
      </c>
      <c r="C125" s="1">
        <v>2.2000000000000002</v>
      </c>
      <c r="D125" s="1">
        <v>4.9000000000000004</v>
      </c>
      <c r="E125" s="1">
        <v>11</v>
      </c>
      <c r="F125" s="1"/>
      <c r="J125" s="29"/>
      <c r="K125" s="12"/>
      <c r="L125" s="12"/>
      <c r="M125" s="12"/>
      <c r="N125" s="12"/>
    </row>
    <row r="126" spans="1:14" x14ac:dyDescent="0.25">
      <c r="B126" s="1" t="s">
        <v>20</v>
      </c>
      <c r="C126" s="1">
        <v>2.5</v>
      </c>
      <c r="D126" s="1">
        <v>5.2</v>
      </c>
      <c r="E126" s="1">
        <v>11.3</v>
      </c>
      <c r="F126" s="1"/>
      <c r="J126" s="12"/>
      <c r="K126" s="12"/>
      <c r="L126" s="12"/>
      <c r="M126" s="12"/>
      <c r="N126" s="12"/>
    </row>
    <row r="127" spans="1:14" x14ac:dyDescent="0.25">
      <c r="B127" s="1" t="s">
        <v>21</v>
      </c>
      <c r="C127" s="1">
        <v>3</v>
      </c>
      <c r="D127" s="1">
        <v>5.8</v>
      </c>
      <c r="E127" s="1">
        <v>11</v>
      </c>
      <c r="F127" s="1"/>
      <c r="J127" s="12"/>
      <c r="K127" s="12"/>
      <c r="L127" s="12"/>
      <c r="M127" s="12"/>
      <c r="N127" s="12"/>
    </row>
    <row r="128" spans="1:14" x14ac:dyDescent="0.25">
      <c r="B128" s="1" t="s">
        <v>22</v>
      </c>
      <c r="C128" s="1">
        <v>2.9</v>
      </c>
      <c r="D128" s="1">
        <v>6.6</v>
      </c>
      <c r="E128" s="1">
        <v>10.6</v>
      </c>
      <c r="F128" s="1"/>
      <c r="J128" s="12"/>
      <c r="K128" s="12"/>
      <c r="L128" s="12"/>
      <c r="M128" s="12"/>
      <c r="N128" s="12"/>
    </row>
    <row r="129" spans="1:14" x14ac:dyDescent="0.25">
      <c r="B129" s="1" t="s">
        <v>23</v>
      </c>
      <c r="C129" s="1">
        <v>3.8</v>
      </c>
      <c r="D129" s="1">
        <v>6.9</v>
      </c>
      <c r="E129" s="1">
        <v>10.3</v>
      </c>
      <c r="F129" s="1"/>
      <c r="J129" s="12"/>
      <c r="K129" s="12"/>
      <c r="L129" s="12"/>
      <c r="M129" s="12"/>
      <c r="N129" s="12"/>
    </row>
    <row r="130" spans="1:14" x14ac:dyDescent="0.25">
      <c r="B130" s="1" t="s">
        <v>24</v>
      </c>
      <c r="C130" s="1">
        <v>5.2</v>
      </c>
      <c r="D130" s="1">
        <v>6.5</v>
      </c>
      <c r="E130" s="1">
        <v>9.8000000000000007</v>
      </c>
      <c r="F130" s="1"/>
      <c r="J130" s="12"/>
      <c r="K130" s="12"/>
      <c r="L130" s="12"/>
      <c r="M130" s="12"/>
      <c r="N130" s="12"/>
    </row>
    <row r="131" spans="1:14" x14ac:dyDescent="0.25">
      <c r="B131" s="1" t="s">
        <v>25</v>
      </c>
      <c r="C131" s="1">
        <v>4.4000000000000004</v>
      </c>
      <c r="D131" s="1">
        <v>7.8</v>
      </c>
      <c r="E131" s="1">
        <v>9.5</v>
      </c>
      <c r="F131" s="1"/>
      <c r="J131" s="12"/>
      <c r="K131" s="12"/>
      <c r="L131" s="12"/>
      <c r="M131" s="12"/>
      <c r="N131" s="12"/>
    </row>
    <row r="132" spans="1:14" x14ac:dyDescent="0.25">
      <c r="A132">
        <v>11</v>
      </c>
      <c r="B132" s="24" t="s">
        <v>26</v>
      </c>
      <c r="C132" s="24">
        <v>2013</v>
      </c>
      <c r="D132" s="24">
        <v>2014</v>
      </c>
      <c r="E132" s="24">
        <v>2015</v>
      </c>
      <c r="F132" s="24">
        <v>2016</v>
      </c>
      <c r="G132" s="24">
        <v>2017</v>
      </c>
      <c r="J132" s="12"/>
      <c r="K132" s="12"/>
      <c r="L132" s="12"/>
      <c r="M132" s="12"/>
      <c r="N132" s="12"/>
    </row>
    <row r="133" spans="1:14" x14ac:dyDescent="0.25">
      <c r="B133" s="1" t="s">
        <v>14</v>
      </c>
      <c r="C133" s="1">
        <v>69.465000000000003</v>
      </c>
      <c r="D133" s="1">
        <v>69.692999999999998</v>
      </c>
      <c r="E133" s="1">
        <v>72.909000000000006</v>
      </c>
      <c r="F133" s="1">
        <v>78.638000000000005</v>
      </c>
      <c r="G133" s="1">
        <v>86.287000000000006</v>
      </c>
      <c r="J133" s="12"/>
      <c r="K133" s="12"/>
      <c r="L133" s="12"/>
      <c r="M133" s="12"/>
      <c r="N133" s="12"/>
    </row>
    <row r="134" spans="1:14" x14ac:dyDescent="0.25">
      <c r="B134" s="1" t="s">
        <v>15</v>
      </c>
      <c r="C134" s="1">
        <v>69.63</v>
      </c>
      <c r="D134" s="1">
        <v>70.135000000000005</v>
      </c>
      <c r="E134" s="1">
        <v>73.350999999999999</v>
      </c>
      <c r="F134" s="1">
        <v>79.578000000000003</v>
      </c>
      <c r="G134" s="1">
        <v>87.03</v>
      </c>
      <c r="J134" s="12"/>
      <c r="K134" s="12"/>
      <c r="L134" s="12"/>
      <c r="M134" s="12"/>
      <c r="N134" s="12"/>
    </row>
    <row r="135" spans="1:14" x14ac:dyDescent="0.25">
      <c r="B135" s="1" t="s">
        <v>16</v>
      </c>
      <c r="C135" s="1">
        <v>69.853999999999999</v>
      </c>
      <c r="D135" s="1">
        <v>70.384</v>
      </c>
      <c r="E135" s="1">
        <v>73.162999999999997</v>
      </c>
      <c r="F135" s="1">
        <v>80.201999999999998</v>
      </c>
      <c r="G135" s="1">
        <v>87.531999999999996</v>
      </c>
      <c r="J135" s="12"/>
      <c r="K135" s="12"/>
      <c r="L135" s="12"/>
      <c r="M135" s="12"/>
      <c r="N135" s="12"/>
    </row>
    <row r="136" spans="1:14" x14ac:dyDescent="0.25">
      <c r="B136" s="1" t="s">
        <v>17</v>
      </c>
      <c r="C136" s="1">
        <v>69.677000000000007</v>
      </c>
      <c r="D136" s="1">
        <v>70.751000000000005</v>
      </c>
      <c r="E136" s="1">
        <v>73.694999999999993</v>
      </c>
      <c r="F136" s="1">
        <v>81.180000000000007</v>
      </c>
      <c r="G136" s="1">
        <v>88.078999999999994</v>
      </c>
      <c r="J136" s="12"/>
      <c r="K136" s="12"/>
      <c r="L136" s="12"/>
      <c r="M136" s="12"/>
      <c r="N136" s="12"/>
    </row>
    <row r="137" spans="1:14" x14ac:dyDescent="0.25">
      <c r="B137" s="1" t="s">
        <v>18</v>
      </c>
      <c r="C137" s="1">
        <v>69.817999999999998</v>
      </c>
      <c r="D137" s="1">
        <v>71.094999999999999</v>
      </c>
      <c r="E137" s="1">
        <v>74.167000000000002</v>
      </c>
      <c r="F137" s="1">
        <v>82.07</v>
      </c>
      <c r="G137" s="1">
        <v>88.858999999999995</v>
      </c>
      <c r="J137" s="12"/>
      <c r="K137" s="12"/>
      <c r="L137" s="12"/>
      <c r="M137" s="12"/>
      <c r="N137" s="12"/>
    </row>
    <row r="138" spans="1:14" x14ac:dyDescent="0.25">
      <c r="B138" s="1" t="s">
        <v>19</v>
      </c>
      <c r="C138" s="1">
        <v>69.573999999999998</v>
      </c>
      <c r="D138" s="1">
        <v>71.073999999999998</v>
      </c>
      <c r="E138" s="1">
        <v>74.591999999999999</v>
      </c>
      <c r="F138" s="1">
        <v>82.796000000000006</v>
      </c>
      <c r="G138" s="1"/>
      <c r="J138" s="29"/>
      <c r="K138" s="12"/>
      <c r="L138" s="12"/>
      <c r="M138" s="12"/>
      <c r="N138" s="12"/>
    </row>
    <row r="139" spans="1:14" x14ac:dyDescent="0.25">
      <c r="B139" s="1" t="s">
        <v>20</v>
      </c>
      <c r="C139" s="1">
        <v>69.510000000000005</v>
      </c>
      <c r="D139" s="1">
        <v>71.272000000000006</v>
      </c>
      <c r="E139" s="1">
        <v>74.998999999999995</v>
      </c>
      <c r="F139" s="1">
        <v>83.480999999999995</v>
      </c>
      <c r="G139" s="1"/>
      <c r="I139" s="12"/>
      <c r="J139" s="12"/>
      <c r="K139" s="12"/>
      <c r="L139" s="12"/>
      <c r="M139" s="12"/>
      <c r="N139" s="12"/>
    </row>
    <row r="140" spans="1:14" x14ac:dyDescent="0.25">
      <c r="B140" s="1" t="s">
        <v>21</v>
      </c>
      <c r="C140" s="1">
        <v>69.286000000000001</v>
      </c>
      <c r="D140" s="1">
        <v>71.387</v>
      </c>
      <c r="E140" s="1">
        <v>75.549000000000007</v>
      </c>
      <c r="F140" s="1">
        <v>83.822999999999993</v>
      </c>
      <c r="G140" s="1"/>
      <c r="I140" s="12"/>
      <c r="J140" s="12"/>
      <c r="K140" s="12"/>
      <c r="L140" s="12"/>
      <c r="M140" s="12"/>
      <c r="N140" s="12"/>
    </row>
    <row r="141" spans="1:14" x14ac:dyDescent="0.25">
      <c r="B141" s="1" t="s">
        <v>22</v>
      </c>
      <c r="C141" s="1">
        <v>69.426000000000002</v>
      </c>
      <c r="D141" s="1">
        <v>71.427999999999997</v>
      </c>
      <c r="E141" s="1">
        <v>76.176000000000002</v>
      </c>
      <c r="F141" s="1">
        <v>84.284000000000006</v>
      </c>
      <c r="G141" s="1"/>
      <c r="I141" s="12"/>
      <c r="J141" s="12"/>
      <c r="K141" s="12"/>
      <c r="L141" s="12"/>
      <c r="M141" s="12"/>
      <c r="N141" s="12"/>
    </row>
    <row r="142" spans="1:14" x14ac:dyDescent="0.25">
      <c r="B142" s="1" t="s">
        <v>23</v>
      </c>
      <c r="C142" s="1">
        <v>69.495999999999995</v>
      </c>
      <c r="D142" s="1">
        <v>72.11</v>
      </c>
      <c r="E142" s="1">
        <v>77.063000000000002</v>
      </c>
      <c r="F142" s="1">
        <v>85.033000000000001</v>
      </c>
      <c r="G142" s="1"/>
      <c r="I142" s="12"/>
      <c r="J142" s="12"/>
      <c r="K142" s="12"/>
      <c r="L142" s="12"/>
      <c r="M142" s="12"/>
      <c r="N142" s="12"/>
    </row>
    <row r="143" spans="1:14" x14ac:dyDescent="0.25">
      <c r="B143" s="1" t="s">
        <v>24</v>
      </c>
      <c r="C143" s="1">
        <v>69.402000000000001</v>
      </c>
      <c r="D143" s="1">
        <v>73.013999999999996</v>
      </c>
      <c r="E143" s="1">
        <v>77.783000000000001</v>
      </c>
      <c r="F143" s="1">
        <v>85.438999999999993</v>
      </c>
      <c r="G143" s="1"/>
      <c r="I143" s="12"/>
      <c r="J143" s="12"/>
      <c r="K143" s="12"/>
      <c r="L143" s="12"/>
      <c r="M143" s="12"/>
      <c r="N143" s="12"/>
    </row>
    <row r="144" spans="1:14" x14ac:dyDescent="0.25">
      <c r="B144" s="1" t="s">
        <v>25</v>
      </c>
      <c r="C144" s="1">
        <v>69.364999999999995</v>
      </c>
      <c r="D144" s="1">
        <v>72.399000000000001</v>
      </c>
      <c r="E144" s="1">
        <v>78.034999999999997</v>
      </c>
      <c r="F144" s="1">
        <v>85.433999999999997</v>
      </c>
      <c r="G144" s="1"/>
      <c r="I144" s="12"/>
      <c r="J144" s="12"/>
      <c r="K144" s="12"/>
      <c r="L144" s="12"/>
      <c r="M144" s="12"/>
      <c r="N144" s="12"/>
    </row>
    <row r="145" spans="1:14" x14ac:dyDescent="0.25">
      <c r="A145">
        <v>12</v>
      </c>
      <c r="B145" s="24" t="s">
        <v>29</v>
      </c>
      <c r="C145" s="24">
        <v>2013</v>
      </c>
      <c r="D145" s="24">
        <v>2014</v>
      </c>
      <c r="E145" s="24">
        <v>2015</v>
      </c>
      <c r="F145" s="24">
        <v>2016</v>
      </c>
      <c r="G145" s="24">
        <v>2017</v>
      </c>
      <c r="I145" s="24" t="s">
        <v>29</v>
      </c>
      <c r="J145" s="24">
        <v>2013</v>
      </c>
      <c r="K145" s="24">
        <v>2014</v>
      </c>
      <c r="L145" s="24">
        <v>2015</v>
      </c>
      <c r="M145" s="24">
        <v>2016</v>
      </c>
      <c r="N145" s="24">
        <v>2017</v>
      </c>
    </row>
    <row r="146" spans="1:14" x14ac:dyDescent="0.25">
      <c r="B146" s="1" t="s">
        <v>43</v>
      </c>
      <c r="C146" s="1">
        <v>1906</v>
      </c>
      <c r="D146" s="1">
        <v>2148</v>
      </c>
      <c r="E146" s="1">
        <v>2520</v>
      </c>
      <c r="F146" s="1">
        <v>3208</v>
      </c>
      <c r="G146" s="1">
        <v>3611</v>
      </c>
      <c r="I146" s="1" t="s">
        <v>34</v>
      </c>
      <c r="J146" s="29">
        <v>45498</v>
      </c>
      <c r="K146" s="29">
        <v>45342</v>
      </c>
      <c r="L146" s="29">
        <v>47496</v>
      </c>
      <c r="M146" s="29">
        <v>51888</v>
      </c>
      <c r="N146" s="29">
        <v>55115</v>
      </c>
    </row>
    <row r="147" spans="1:14" x14ac:dyDescent="0.25">
      <c r="B147" s="1" t="s">
        <v>44</v>
      </c>
      <c r="C147" s="1">
        <v>3724</v>
      </c>
      <c r="D147" s="1">
        <v>3670</v>
      </c>
      <c r="E147" s="1">
        <v>2732</v>
      </c>
      <c r="F147" s="1">
        <v>3057</v>
      </c>
      <c r="G147" s="1">
        <v>3607</v>
      </c>
      <c r="I147" s="1" t="s">
        <v>35</v>
      </c>
      <c r="J147" s="29">
        <v>13009</v>
      </c>
      <c r="K147" s="29">
        <v>13757</v>
      </c>
      <c r="L147" s="29">
        <v>14592</v>
      </c>
      <c r="M147" s="29">
        <v>15737</v>
      </c>
      <c r="N147" s="29">
        <v>17465</v>
      </c>
    </row>
    <row r="148" spans="1:14" x14ac:dyDescent="0.25">
      <c r="B148" s="1" t="s">
        <v>35</v>
      </c>
      <c r="C148" s="1">
        <v>13009</v>
      </c>
      <c r="D148" s="1">
        <v>13757</v>
      </c>
      <c r="E148" s="1">
        <v>14592</v>
      </c>
      <c r="F148" s="1">
        <v>15737</v>
      </c>
      <c r="G148" s="1">
        <v>17465</v>
      </c>
      <c r="I148" s="1" t="s">
        <v>45</v>
      </c>
      <c r="J148" s="29">
        <v>3256</v>
      </c>
      <c r="K148" s="29">
        <v>3668</v>
      </c>
      <c r="L148" s="29">
        <v>4227</v>
      </c>
      <c r="M148" s="29">
        <v>5277</v>
      </c>
      <c r="N148" s="29">
        <v>5953</v>
      </c>
    </row>
    <row r="149" spans="1:14" x14ac:dyDescent="0.25">
      <c r="B149" s="1" t="s">
        <v>34</v>
      </c>
      <c r="C149" s="1">
        <v>45498</v>
      </c>
      <c r="D149" s="1">
        <v>45342</v>
      </c>
      <c r="E149" s="1">
        <v>47496</v>
      </c>
      <c r="F149" s="1">
        <v>51888</v>
      </c>
      <c r="G149" s="1">
        <v>55115</v>
      </c>
      <c r="I149" s="1" t="s">
        <v>43</v>
      </c>
      <c r="J149" s="29">
        <v>1906</v>
      </c>
      <c r="K149" s="29">
        <v>2148</v>
      </c>
      <c r="L149" s="29">
        <v>2520</v>
      </c>
      <c r="M149" s="29">
        <v>3208</v>
      </c>
      <c r="N149" s="29">
        <v>3611</v>
      </c>
    </row>
    <row r="150" spans="1:14" x14ac:dyDescent="0.25">
      <c r="B150" s="1" t="s">
        <v>45</v>
      </c>
      <c r="C150" s="1">
        <v>3256</v>
      </c>
      <c r="D150" s="1">
        <v>3668</v>
      </c>
      <c r="E150" s="1">
        <v>4227</v>
      </c>
      <c r="F150" s="1">
        <v>5277</v>
      </c>
      <c r="G150" s="1">
        <v>5953</v>
      </c>
      <c r="I150" s="1" t="s">
        <v>44</v>
      </c>
      <c r="J150" s="29">
        <v>3724</v>
      </c>
      <c r="K150" s="29">
        <v>3670</v>
      </c>
      <c r="L150" s="29">
        <v>2732</v>
      </c>
      <c r="M150" s="29">
        <v>3057</v>
      </c>
      <c r="N150" s="29">
        <v>3607</v>
      </c>
    </row>
    <row r="151" spans="1:14" x14ac:dyDescent="0.25">
      <c r="B151" s="1" t="s">
        <v>46</v>
      </c>
      <c r="C151" s="1">
        <v>2425</v>
      </c>
      <c r="D151" s="1">
        <v>2510</v>
      </c>
      <c r="E151" s="1">
        <v>2600</v>
      </c>
      <c r="F151" s="1">
        <v>2903</v>
      </c>
      <c r="G151" s="1">
        <v>3108</v>
      </c>
      <c r="I151" s="1" t="s">
        <v>46</v>
      </c>
      <c r="J151" s="29">
        <v>2425</v>
      </c>
      <c r="K151" s="29">
        <v>2510</v>
      </c>
      <c r="L151" s="29">
        <v>2600</v>
      </c>
      <c r="M151" s="29">
        <v>2903</v>
      </c>
      <c r="N151" s="29">
        <v>3108</v>
      </c>
    </row>
    <row r="152" spans="1:14" x14ac:dyDescent="0.25">
      <c r="A152">
        <v>13</v>
      </c>
      <c r="B152" s="24" t="s">
        <v>13</v>
      </c>
      <c r="C152" s="24">
        <v>2014</v>
      </c>
      <c r="D152" s="24">
        <v>2015</v>
      </c>
      <c r="E152" s="24">
        <v>2016</v>
      </c>
      <c r="F152" s="24">
        <v>2017</v>
      </c>
    </row>
    <row r="153" spans="1:14" x14ac:dyDescent="0.25">
      <c r="B153" s="1" t="s">
        <v>14</v>
      </c>
      <c r="C153" s="1">
        <v>-0.4</v>
      </c>
      <c r="D153" s="1">
        <v>-1.9</v>
      </c>
      <c r="E153" s="1">
        <v>2</v>
      </c>
      <c r="F153" s="1">
        <v>1.9</v>
      </c>
      <c r="I153" s="12"/>
      <c r="J153" s="12"/>
      <c r="K153" s="12"/>
      <c r="L153" s="12"/>
      <c r="M153" s="12"/>
      <c r="N153" s="12"/>
    </row>
    <row r="154" spans="1:14" x14ac:dyDescent="0.25">
      <c r="B154" s="1" t="s">
        <v>15</v>
      </c>
      <c r="C154" s="1">
        <v>0.5</v>
      </c>
      <c r="D154" s="1">
        <v>-0.3</v>
      </c>
      <c r="E154" s="1">
        <v>0.2</v>
      </c>
      <c r="F154" s="1">
        <v>2.4</v>
      </c>
      <c r="I154" s="12"/>
      <c r="J154" s="12"/>
      <c r="K154" s="12"/>
      <c r="L154" s="12"/>
      <c r="M154" s="12"/>
      <c r="N154" s="12"/>
    </row>
    <row r="155" spans="1:14" x14ac:dyDescent="0.25">
      <c r="B155" s="1" t="s">
        <v>16</v>
      </c>
      <c r="C155" s="1">
        <v>0.9</v>
      </c>
      <c r="D155" s="1">
        <v>-0.5</v>
      </c>
      <c r="E155" s="1">
        <v>0.1</v>
      </c>
      <c r="F155" s="1">
        <v>2</v>
      </c>
      <c r="J155" s="12"/>
      <c r="K155" s="12"/>
      <c r="L155" s="12"/>
      <c r="M155" s="12"/>
      <c r="N155" s="12"/>
    </row>
    <row r="156" spans="1:14" x14ac:dyDescent="0.25">
      <c r="B156" s="1" t="s">
        <v>17</v>
      </c>
      <c r="C156" s="1">
        <v>2.2999999999999998</v>
      </c>
      <c r="D156" s="1">
        <v>-0.4</v>
      </c>
      <c r="E156" s="1">
        <v>0.1</v>
      </c>
      <c r="F156" s="1">
        <v>2.1</v>
      </c>
      <c r="J156" s="12"/>
      <c r="K156" s="12"/>
      <c r="L156" s="12"/>
      <c r="M156" s="12"/>
      <c r="N156" s="12"/>
    </row>
    <row r="157" spans="1:14" x14ac:dyDescent="0.25">
      <c r="B157" s="1" t="s">
        <v>18</v>
      </c>
      <c r="C157" s="1">
        <v>2.4</v>
      </c>
      <c r="D157" s="1">
        <v>-0.3</v>
      </c>
      <c r="E157" s="1">
        <v>0.2</v>
      </c>
      <c r="F157" s="1">
        <v>2.5</v>
      </c>
      <c r="J157" s="12"/>
      <c r="K157" s="12"/>
      <c r="L157" s="12"/>
      <c r="M157" s="12"/>
      <c r="N157" s="12"/>
    </row>
    <row r="158" spans="1:14" x14ac:dyDescent="0.25">
      <c r="B158" s="1" t="s">
        <v>19</v>
      </c>
      <c r="C158" s="1">
        <v>1.9</v>
      </c>
      <c r="D158" s="1">
        <v>0.1</v>
      </c>
      <c r="E158" s="1">
        <v>0.9</v>
      </c>
      <c r="F158" s="1"/>
      <c r="J158" s="12"/>
      <c r="K158" s="12"/>
      <c r="L158" s="12"/>
      <c r="M158" s="12"/>
      <c r="N158" s="12"/>
    </row>
    <row r="159" spans="1:14" x14ac:dyDescent="0.25">
      <c r="B159" s="1" t="s">
        <v>20</v>
      </c>
      <c r="C159" s="1">
        <v>3.5</v>
      </c>
      <c r="D159" s="1">
        <v>-3.3</v>
      </c>
      <c r="E159" s="1">
        <v>3.3</v>
      </c>
      <c r="F159" s="1"/>
      <c r="J159" s="12"/>
      <c r="K159" s="12"/>
      <c r="L159" s="12"/>
      <c r="M159" s="12"/>
      <c r="N159" s="12"/>
    </row>
    <row r="160" spans="1:14" x14ac:dyDescent="0.25">
      <c r="B160" s="1" t="s">
        <v>21</v>
      </c>
      <c r="C160" s="1">
        <v>2.5</v>
      </c>
      <c r="D160" s="1">
        <v>-2.7</v>
      </c>
      <c r="E160" s="1">
        <v>3.3</v>
      </c>
      <c r="F160" s="1"/>
      <c r="J160" s="12"/>
      <c r="K160" s="12"/>
      <c r="L160" s="12"/>
      <c r="M160" s="12"/>
      <c r="N160" s="12"/>
    </row>
    <row r="161" spans="1:14" x14ac:dyDescent="0.25">
      <c r="B161" s="1" t="s">
        <v>22</v>
      </c>
      <c r="C161" s="1">
        <v>2.1</v>
      </c>
      <c r="D161" s="1">
        <v>-2.7</v>
      </c>
      <c r="E161" s="1">
        <v>2.9</v>
      </c>
      <c r="F161" s="1"/>
      <c r="J161" s="12"/>
      <c r="K161" s="12"/>
      <c r="L161" s="12"/>
      <c r="M161" s="12"/>
      <c r="N161" s="12"/>
    </row>
    <row r="162" spans="1:14" x14ac:dyDescent="0.25">
      <c r="B162" s="1" t="s">
        <v>23</v>
      </c>
      <c r="C162" s="1">
        <v>-0.2</v>
      </c>
      <c r="D162" s="1">
        <v>1.4</v>
      </c>
      <c r="E162" s="1">
        <v>0.3</v>
      </c>
      <c r="F162" s="1"/>
      <c r="J162" s="12"/>
      <c r="K162" s="12"/>
      <c r="L162" s="12"/>
      <c r="M162" s="12"/>
      <c r="N162" s="12"/>
    </row>
    <row r="163" spans="1:14" x14ac:dyDescent="0.25">
      <c r="B163" s="1" t="s">
        <v>24</v>
      </c>
      <c r="C163" s="1">
        <v>1.5</v>
      </c>
      <c r="D163" s="1">
        <v>-0.2</v>
      </c>
      <c r="E163" s="1">
        <v>0.2</v>
      </c>
      <c r="F163" s="1"/>
      <c r="J163" s="12"/>
      <c r="K163" s="12"/>
      <c r="L163" s="12"/>
      <c r="M163" s="12"/>
      <c r="N163" s="12"/>
    </row>
    <row r="164" spans="1:14" x14ac:dyDescent="0.25">
      <c r="B164" s="1" t="s">
        <v>25</v>
      </c>
      <c r="C164" s="1">
        <v>-0.2</v>
      </c>
      <c r="D164" s="1">
        <v>0.9</v>
      </c>
      <c r="E164" s="1">
        <v>0.2</v>
      </c>
      <c r="F164" s="1"/>
      <c r="J164" s="12"/>
      <c r="K164" s="12"/>
      <c r="L164" s="12"/>
      <c r="M164" s="12"/>
      <c r="N164" s="12"/>
    </row>
    <row r="165" spans="1:14" x14ac:dyDescent="0.25">
      <c r="A165">
        <v>14</v>
      </c>
      <c r="B165" s="24" t="s">
        <v>26</v>
      </c>
      <c r="C165" s="24">
        <v>2013</v>
      </c>
      <c r="D165" s="24">
        <v>2014</v>
      </c>
      <c r="E165" s="24">
        <v>2015</v>
      </c>
      <c r="F165" s="24">
        <v>2016</v>
      </c>
      <c r="G165" s="24">
        <v>2017</v>
      </c>
      <c r="J165" s="12"/>
      <c r="K165" s="12"/>
      <c r="L165" s="12"/>
      <c r="M165" s="12"/>
      <c r="N165" s="12"/>
    </row>
    <row r="166" spans="1:14" x14ac:dyDescent="0.25">
      <c r="B166" s="1" t="s">
        <v>14</v>
      </c>
      <c r="C166" s="1">
        <v>50.64</v>
      </c>
      <c r="D166" s="1">
        <v>50.424999999999997</v>
      </c>
      <c r="E166" s="1">
        <v>49.476999999999997</v>
      </c>
      <c r="F166" s="1">
        <v>50.481999999999999</v>
      </c>
      <c r="G166" s="1">
        <v>51.43</v>
      </c>
      <c r="J166" s="12"/>
      <c r="K166" s="12"/>
      <c r="L166" s="12"/>
      <c r="M166" s="12"/>
      <c r="N166" s="12"/>
    </row>
    <row r="167" spans="1:14" x14ac:dyDescent="0.25">
      <c r="B167" s="1" t="s">
        <v>15</v>
      </c>
      <c r="C167" s="1">
        <v>50.191000000000003</v>
      </c>
      <c r="D167" s="1">
        <v>50.457999999999998</v>
      </c>
      <c r="E167" s="1">
        <v>50.317999999999998</v>
      </c>
      <c r="F167" s="1">
        <v>50.415999999999997</v>
      </c>
      <c r="G167" s="1">
        <v>51.613999999999997</v>
      </c>
      <c r="J167" s="12"/>
      <c r="K167" s="12"/>
      <c r="L167" s="12"/>
      <c r="M167" s="12"/>
      <c r="N167" s="12"/>
    </row>
    <row r="168" spans="1:14" x14ac:dyDescent="0.25">
      <c r="B168" s="1" t="s">
        <v>16</v>
      </c>
      <c r="C168" s="1">
        <v>50.180999999999997</v>
      </c>
      <c r="D168" s="1">
        <v>50.622999999999998</v>
      </c>
      <c r="E168" s="1">
        <v>50.360999999999997</v>
      </c>
      <c r="F168" s="1">
        <v>50.423999999999999</v>
      </c>
      <c r="G168" s="1">
        <v>51.442</v>
      </c>
      <c r="J168" s="12"/>
      <c r="K168" s="12"/>
      <c r="L168" s="12"/>
      <c r="M168" s="12"/>
      <c r="N168" s="12"/>
    </row>
    <row r="169" spans="1:14" x14ac:dyDescent="0.25">
      <c r="B169" s="1" t="s">
        <v>17</v>
      </c>
      <c r="C169" s="1">
        <v>49.387</v>
      </c>
      <c r="D169" s="1">
        <v>50.526000000000003</v>
      </c>
      <c r="E169" s="1">
        <v>50.326000000000001</v>
      </c>
      <c r="F169" s="1">
        <v>50.374000000000002</v>
      </c>
      <c r="G169" s="1">
        <v>51.438000000000002</v>
      </c>
      <c r="J169" s="12"/>
      <c r="K169" s="12"/>
      <c r="L169" s="12"/>
      <c r="M169" s="12"/>
      <c r="N169" s="12"/>
    </row>
    <row r="170" spans="1:14" x14ac:dyDescent="0.25">
      <c r="B170" s="1" t="s">
        <v>18</v>
      </c>
      <c r="C170" s="1">
        <v>49.423999999999999</v>
      </c>
      <c r="D170" s="1">
        <v>50.633000000000003</v>
      </c>
      <c r="E170" s="1">
        <v>50.469000000000001</v>
      </c>
      <c r="F170" s="1">
        <v>50.554000000000002</v>
      </c>
      <c r="G170" s="1">
        <v>51.802999999999997</v>
      </c>
      <c r="J170" s="12"/>
      <c r="K170" s="12"/>
      <c r="L170" s="12"/>
      <c r="M170" s="12"/>
      <c r="N170" s="12"/>
    </row>
    <row r="171" spans="1:14" x14ac:dyDescent="0.25">
      <c r="B171" s="1" t="s">
        <v>19</v>
      </c>
      <c r="C171" s="1">
        <v>49.414999999999999</v>
      </c>
      <c r="D171" s="1">
        <v>50.335999999999999</v>
      </c>
      <c r="E171" s="1">
        <v>50.372999999999998</v>
      </c>
      <c r="F171" s="1">
        <v>50.823</v>
      </c>
      <c r="G171" s="1"/>
      <c r="I171" s="12"/>
      <c r="J171" s="12"/>
      <c r="K171" s="12"/>
      <c r="L171" s="12"/>
      <c r="M171" s="12"/>
      <c r="N171" s="12"/>
    </row>
    <row r="172" spans="1:14" x14ac:dyDescent="0.25">
      <c r="B172" s="1" t="s">
        <v>20</v>
      </c>
      <c r="C172" s="1">
        <v>49.387</v>
      </c>
      <c r="D172" s="1">
        <v>51.106999999999999</v>
      </c>
      <c r="E172" s="1">
        <v>49.402999999999999</v>
      </c>
      <c r="F172" s="1">
        <v>51.021000000000001</v>
      </c>
      <c r="G172" s="1"/>
      <c r="I172" s="12"/>
      <c r="J172" s="12"/>
      <c r="K172" s="12"/>
      <c r="L172" s="12"/>
      <c r="M172" s="12"/>
      <c r="N172" s="12"/>
    </row>
    <row r="173" spans="1:14" x14ac:dyDescent="0.25">
      <c r="B173" s="1" t="s">
        <v>21</v>
      </c>
      <c r="C173" s="1">
        <v>49.433999999999997</v>
      </c>
      <c r="D173" s="1">
        <v>50.670999999999999</v>
      </c>
      <c r="E173" s="1">
        <v>49.32</v>
      </c>
      <c r="F173" s="1">
        <v>50.957000000000001</v>
      </c>
      <c r="G173" s="1"/>
      <c r="I173" s="12"/>
      <c r="J173" s="12"/>
      <c r="K173" s="12"/>
      <c r="L173" s="12"/>
      <c r="M173" s="12"/>
      <c r="N173" s="12"/>
    </row>
    <row r="174" spans="1:14" x14ac:dyDescent="0.25">
      <c r="B174" s="1" t="s">
        <v>22</v>
      </c>
      <c r="C174" s="1">
        <v>49.545999999999999</v>
      </c>
      <c r="D174" s="1">
        <v>50.573999999999998</v>
      </c>
      <c r="E174" s="1">
        <v>49.231000000000002</v>
      </c>
      <c r="F174" s="1">
        <v>50.677</v>
      </c>
      <c r="G174" s="1"/>
      <c r="I174" s="12"/>
      <c r="J174" s="12"/>
      <c r="K174" s="12"/>
      <c r="L174" s="12"/>
      <c r="M174" s="12"/>
      <c r="N174" s="12"/>
    </row>
    <row r="175" spans="1:14" x14ac:dyDescent="0.25">
      <c r="B175" s="1" t="s">
        <v>23</v>
      </c>
      <c r="C175" s="1">
        <v>49.89</v>
      </c>
      <c r="D175" s="1">
        <v>49.789000000000001</v>
      </c>
      <c r="E175" s="1">
        <v>50.485999999999997</v>
      </c>
      <c r="F175" s="1">
        <v>50.637</v>
      </c>
      <c r="G175" s="1"/>
      <c r="I175" s="12"/>
      <c r="J175" s="12"/>
      <c r="K175" s="12"/>
      <c r="L175" s="12"/>
      <c r="M175" s="12"/>
      <c r="N175" s="12"/>
    </row>
    <row r="176" spans="1:14" x14ac:dyDescent="0.25">
      <c r="B176" s="1" t="s">
        <v>24</v>
      </c>
      <c r="C176" s="1">
        <v>49.850999999999999</v>
      </c>
      <c r="D176" s="1">
        <v>50.604999999999997</v>
      </c>
      <c r="E176" s="1">
        <v>50.521999999999998</v>
      </c>
      <c r="F176" s="1">
        <v>50.625</v>
      </c>
      <c r="G176" s="1"/>
      <c r="I176" s="12"/>
      <c r="J176" s="12"/>
      <c r="K176" s="12"/>
      <c r="L176" s="12"/>
      <c r="M176" s="12"/>
      <c r="N176" s="12"/>
    </row>
    <row r="177" spans="1:17" x14ac:dyDescent="0.25">
      <c r="B177" s="1" t="s">
        <v>25</v>
      </c>
      <c r="C177" s="1">
        <v>50.191000000000003</v>
      </c>
      <c r="D177" s="1">
        <v>50.082999999999998</v>
      </c>
      <c r="E177" s="1">
        <v>50.521000000000001</v>
      </c>
      <c r="F177" s="1">
        <v>50.616</v>
      </c>
      <c r="G177" s="1"/>
      <c r="I177" s="12"/>
      <c r="J177" s="12"/>
      <c r="K177" s="12"/>
      <c r="L177" s="12"/>
      <c r="M177" s="12"/>
      <c r="N177" s="12"/>
      <c r="O177" s="12"/>
    </row>
    <row r="178" spans="1:17" x14ac:dyDescent="0.25">
      <c r="A178">
        <v>15</v>
      </c>
      <c r="B178" s="24" t="s">
        <v>29</v>
      </c>
      <c r="C178" s="24">
        <v>2013</v>
      </c>
      <c r="D178" s="24">
        <v>2014</v>
      </c>
      <c r="E178" s="24">
        <v>2015</v>
      </c>
      <c r="F178" s="24">
        <v>2016</v>
      </c>
      <c r="G178" s="24">
        <v>2017</v>
      </c>
      <c r="I178" s="24" t="s">
        <v>29</v>
      </c>
      <c r="J178" s="24">
        <v>2013</v>
      </c>
      <c r="K178" s="24">
        <v>2014</v>
      </c>
      <c r="L178" s="24">
        <v>2015</v>
      </c>
      <c r="M178" s="24">
        <v>2016</v>
      </c>
      <c r="N178" s="24">
        <v>2017</v>
      </c>
      <c r="O178" s="12"/>
    </row>
    <row r="179" spans="1:17" x14ac:dyDescent="0.25">
      <c r="B179" s="1" t="s">
        <v>47</v>
      </c>
      <c r="C179" s="1">
        <v>1204</v>
      </c>
      <c r="D179" s="1">
        <v>2041</v>
      </c>
      <c r="E179" s="1">
        <v>2781</v>
      </c>
      <c r="F179" s="1">
        <v>1911</v>
      </c>
      <c r="G179" s="1"/>
      <c r="I179" s="22" t="s">
        <v>39</v>
      </c>
      <c r="J179" s="29">
        <v>11108</v>
      </c>
      <c r="K179" s="29">
        <v>10813</v>
      </c>
      <c r="L179" s="29">
        <v>10875</v>
      </c>
      <c r="M179" s="29">
        <v>10655</v>
      </c>
      <c r="N179" s="29">
        <v>11489</v>
      </c>
      <c r="O179" s="12"/>
      <c r="P179" s="16">
        <v>1</v>
      </c>
      <c r="Q179" s="22" t="s">
        <v>39</v>
      </c>
    </row>
    <row r="180" spans="1:17" x14ac:dyDescent="0.25">
      <c r="B180" s="1" t="s">
        <v>48</v>
      </c>
      <c r="C180" s="1">
        <v>1204</v>
      </c>
      <c r="D180" s="1">
        <v>905</v>
      </c>
      <c r="E180" s="1"/>
      <c r="F180" s="1"/>
      <c r="G180" s="1"/>
      <c r="I180" s="22" t="s">
        <v>38</v>
      </c>
      <c r="J180" s="31">
        <v>9447</v>
      </c>
      <c r="K180" s="31">
        <v>9835</v>
      </c>
      <c r="L180" s="31">
        <v>9934</v>
      </c>
      <c r="M180" s="31">
        <v>10630</v>
      </c>
      <c r="N180" s="31">
        <v>11363</v>
      </c>
      <c r="O180" s="12"/>
      <c r="P180" s="16">
        <v>2</v>
      </c>
      <c r="Q180" s="22" t="s">
        <v>38</v>
      </c>
    </row>
    <row r="181" spans="1:17" x14ac:dyDescent="0.25">
      <c r="B181" s="1" t="s">
        <v>49</v>
      </c>
      <c r="C181" s="1">
        <v>2060</v>
      </c>
      <c r="D181" s="1">
        <v>2041</v>
      </c>
      <c r="E181" s="1">
        <v>2781</v>
      </c>
      <c r="F181" s="1">
        <v>1911</v>
      </c>
      <c r="G181" s="1"/>
      <c r="I181" s="22" t="s">
        <v>40</v>
      </c>
      <c r="J181" s="29">
        <v>8873</v>
      </c>
      <c r="K181" s="29">
        <v>9322</v>
      </c>
      <c r="L181" s="29">
        <v>8067</v>
      </c>
      <c r="M181" s="29">
        <v>6864</v>
      </c>
      <c r="N181" s="29">
        <v>5712</v>
      </c>
      <c r="O181" s="12"/>
      <c r="P181" s="16">
        <v>3</v>
      </c>
      <c r="Q181" s="22" t="s">
        <v>40</v>
      </c>
    </row>
    <row r="182" spans="1:17" x14ac:dyDescent="0.25">
      <c r="B182" s="1" t="s">
        <v>50</v>
      </c>
      <c r="C182" s="1">
        <v>2497</v>
      </c>
      <c r="D182" s="1">
        <v>2543</v>
      </c>
      <c r="E182" s="1">
        <v>1893</v>
      </c>
      <c r="F182" s="1">
        <v>1779</v>
      </c>
      <c r="G182" s="1">
        <v>1312</v>
      </c>
      <c r="I182" s="22" t="s">
        <v>113</v>
      </c>
      <c r="J182" s="30">
        <f>SUM(J183:J185)</f>
        <v>5578</v>
      </c>
      <c r="K182" s="30">
        <f t="shared" ref="K182:N182" si="1">SUM(K183:K185)</f>
        <v>5839</v>
      </c>
      <c r="L182" s="30">
        <f t="shared" si="1"/>
        <v>5991</v>
      </c>
      <c r="M182" s="30">
        <f t="shared" si="1"/>
        <v>5305</v>
      </c>
      <c r="N182" s="30">
        <f t="shared" si="1"/>
        <v>5519</v>
      </c>
      <c r="O182" s="12"/>
      <c r="P182" s="16">
        <v>4</v>
      </c>
      <c r="Q182" s="22" t="s">
        <v>113</v>
      </c>
    </row>
    <row r="183" spans="1:17" x14ac:dyDescent="0.25">
      <c r="B183" s="1" t="s">
        <v>51</v>
      </c>
      <c r="C183" s="1">
        <v>1102</v>
      </c>
      <c r="D183" s="1">
        <v>1189</v>
      </c>
      <c r="E183" s="1">
        <v>1524</v>
      </c>
      <c r="F183" s="1">
        <v>1763</v>
      </c>
      <c r="G183" s="1">
        <v>1806</v>
      </c>
      <c r="I183" s="23" t="s">
        <v>57</v>
      </c>
      <c r="J183" s="30">
        <v>2314</v>
      </c>
      <c r="K183" s="30">
        <v>2893</v>
      </c>
      <c r="L183" s="30">
        <v>3210</v>
      </c>
      <c r="M183" s="30">
        <v>3394</v>
      </c>
      <c r="N183" s="30">
        <v>5519</v>
      </c>
      <c r="O183" s="12"/>
      <c r="P183" s="15"/>
      <c r="Q183" s="23" t="s">
        <v>57</v>
      </c>
    </row>
    <row r="184" spans="1:17" x14ac:dyDescent="0.25">
      <c r="B184" s="1" t="s">
        <v>52</v>
      </c>
      <c r="C184" s="1">
        <v>4368</v>
      </c>
      <c r="D184" s="1">
        <v>3838</v>
      </c>
      <c r="E184" s="1">
        <v>3247</v>
      </c>
      <c r="F184" s="1">
        <v>3475</v>
      </c>
      <c r="G184" s="1">
        <v>3926</v>
      </c>
      <c r="I184" s="23" t="s">
        <v>49</v>
      </c>
      <c r="J184" s="29">
        <v>2060</v>
      </c>
      <c r="K184" s="29">
        <v>2041</v>
      </c>
      <c r="L184" s="29">
        <v>2781</v>
      </c>
      <c r="M184" s="29">
        <v>1911</v>
      </c>
      <c r="N184" s="29"/>
      <c r="O184" s="12"/>
      <c r="P184" s="15"/>
      <c r="Q184" s="23" t="s">
        <v>49</v>
      </c>
    </row>
    <row r="185" spans="1:17" x14ac:dyDescent="0.25">
      <c r="B185" s="1" t="s">
        <v>39</v>
      </c>
      <c r="C185" s="1">
        <v>11108</v>
      </c>
      <c r="D185" s="1">
        <v>10813</v>
      </c>
      <c r="E185" s="1">
        <v>10875</v>
      </c>
      <c r="F185" s="1">
        <v>10655</v>
      </c>
      <c r="G185" s="1">
        <v>11489</v>
      </c>
      <c r="I185" s="23" t="s">
        <v>48</v>
      </c>
      <c r="J185" s="29">
        <v>1204</v>
      </c>
      <c r="K185" s="29">
        <v>905</v>
      </c>
      <c r="L185" s="29"/>
      <c r="M185" s="29"/>
      <c r="N185" s="29"/>
      <c r="O185" s="12"/>
      <c r="P185" s="15"/>
      <c r="Q185" s="23" t="s">
        <v>48</v>
      </c>
    </row>
    <row r="186" spans="1:17" x14ac:dyDescent="0.25">
      <c r="B186" s="1" t="s">
        <v>40</v>
      </c>
      <c r="C186" s="1">
        <v>8873</v>
      </c>
      <c r="D186" s="1">
        <v>9322</v>
      </c>
      <c r="E186" s="1">
        <v>8067</v>
      </c>
      <c r="F186" s="1">
        <v>6864</v>
      </c>
      <c r="G186" s="1">
        <v>5712</v>
      </c>
      <c r="I186" s="22" t="s">
        <v>52</v>
      </c>
      <c r="J186" s="30">
        <v>4368</v>
      </c>
      <c r="K186" s="30">
        <v>3838</v>
      </c>
      <c r="L186" s="30">
        <v>3247</v>
      </c>
      <c r="M186" s="30">
        <v>3475</v>
      </c>
      <c r="N186" s="30">
        <v>3926</v>
      </c>
      <c r="O186" s="12"/>
      <c r="P186" s="16">
        <v>5</v>
      </c>
      <c r="Q186" s="22" t="s">
        <v>52</v>
      </c>
    </row>
    <row r="187" spans="1:17" x14ac:dyDescent="0.25">
      <c r="B187" s="1" t="s">
        <v>53</v>
      </c>
      <c r="C187" s="1">
        <v>1091</v>
      </c>
      <c r="D187" s="1">
        <v>1118</v>
      </c>
      <c r="E187" s="1">
        <v>1159</v>
      </c>
      <c r="F187" s="1">
        <v>1344</v>
      </c>
      <c r="G187" s="1">
        <v>1344</v>
      </c>
      <c r="I187" s="22" t="s">
        <v>54</v>
      </c>
      <c r="J187" s="29">
        <v>2643</v>
      </c>
      <c r="K187" s="29">
        <v>2818</v>
      </c>
      <c r="L187" s="29">
        <v>3091</v>
      </c>
      <c r="M187" s="29">
        <v>3254</v>
      </c>
      <c r="N187" s="29">
        <v>3351</v>
      </c>
      <c r="O187" s="12"/>
      <c r="P187" s="16">
        <v>6</v>
      </c>
      <c r="Q187" s="22" t="s">
        <v>54</v>
      </c>
    </row>
    <row r="188" spans="1:17" x14ac:dyDescent="0.25">
      <c r="B188" s="1" t="s">
        <v>54</v>
      </c>
      <c r="C188" s="1">
        <v>2643</v>
      </c>
      <c r="D188" s="1">
        <v>2818</v>
      </c>
      <c r="E188" s="1">
        <v>3091</v>
      </c>
      <c r="F188" s="1">
        <v>3254</v>
      </c>
      <c r="G188" s="1">
        <v>3351</v>
      </c>
      <c r="I188" s="22" t="s">
        <v>55</v>
      </c>
      <c r="J188" s="29">
        <v>1647</v>
      </c>
      <c r="K188" s="29">
        <v>1929</v>
      </c>
      <c r="L188" s="29">
        <v>2511</v>
      </c>
      <c r="M188" s="29">
        <v>2900</v>
      </c>
      <c r="N188" s="29">
        <v>3071</v>
      </c>
      <c r="O188" s="12"/>
      <c r="P188" s="16">
        <v>7</v>
      </c>
      <c r="Q188" s="22" t="s">
        <v>55</v>
      </c>
    </row>
    <row r="189" spans="1:17" x14ac:dyDescent="0.25">
      <c r="B189" s="1" t="s">
        <v>55</v>
      </c>
      <c r="C189" s="1">
        <v>1647</v>
      </c>
      <c r="D189" s="1">
        <v>1929</v>
      </c>
      <c r="E189" s="1">
        <v>2511</v>
      </c>
      <c r="F189" s="1">
        <v>2900</v>
      </c>
      <c r="G189" s="1">
        <v>3071</v>
      </c>
      <c r="I189" s="22" t="s">
        <v>56</v>
      </c>
      <c r="J189" s="29">
        <v>1070</v>
      </c>
      <c r="K189" s="29">
        <v>1389</v>
      </c>
      <c r="L189" s="29">
        <v>2177</v>
      </c>
      <c r="M189" s="29">
        <v>2585</v>
      </c>
      <c r="N189" s="29">
        <v>2910</v>
      </c>
      <c r="O189" s="12"/>
      <c r="P189" s="16">
        <v>8</v>
      </c>
      <c r="Q189" s="22" t="s">
        <v>56</v>
      </c>
    </row>
    <row r="190" spans="1:17" x14ac:dyDescent="0.25">
      <c r="B190" s="1" t="s">
        <v>56</v>
      </c>
      <c r="C190" s="1">
        <v>1070</v>
      </c>
      <c r="D190" s="1">
        <v>1389</v>
      </c>
      <c r="E190" s="1">
        <v>2177</v>
      </c>
      <c r="F190" s="1">
        <v>2585</v>
      </c>
      <c r="G190" s="1">
        <v>2910</v>
      </c>
      <c r="I190" s="22" t="s">
        <v>51</v>
      </c>
      <c r="J190" s="29">
        <v>1102</v>
      </c>
      <c r="K190" s="29">
        <v>1189</v>
      </c>
      <c r="L190" s="29">
        <v>1524</v>
      </c>
      <c r="M190" s="29">
        <v>1763</v>
      </c>
      <c r="N190" s="29">
        <v>1806</v>
      </c>
      <c r="O190" s="12"/>
      <c r="P190" s="16">
        <v>9</v>
      </c>
      <c r="Q190" s="22" t="s">
        <v>51</v>
      </c>
    </row>
    <row r="191" spans="1:17" x14ac:dyDescent="0.25">
      <c r="B191" s="1" t="s">
        <v>57</v>
      </c>
      <c r="C191" s="1">
        <v>2314</v>
      </c>
      <c r="D191" s="1">
        <v>2893</v>
      </c>
      <c r="E191" s="1">
        <v>3210</v>
      </c>
      <c r="F191" s="1">
        <v>3394</v>
      </c>
      <c r="G191" s="1">
        <v>5519</v>
      </c>
      <c r="I191" s="22" t="s">
        <v>53</v>
      </c>
      <c r="J191" s="29">
        <v>1091</v>
      </c>
      <c r="K191" s="29">
        <v>1118</v>
      </c>
      <c r="L191" s="29">
        <v>1159</v>
      </c>
      <c r="M191" s="29">
        <v>1344</v>
      </c>
      <c r="N191" s="29">
        <v>1344</v>
      </c>
      <c r="O191" s="12"/>
      <c r="P191" s="16">
        <v>10</v>
      </c>
      <c r="Q191" s="22" t="s">
        <v>50</v>
      </c>
    </row>
    <row r="192" spans="1:17" x14ac:dyDescent="0.25">
      <c r="B192" s="1" t="s">
        <v>38</v>
      </c>
      <c r="C192" s="1">
        <v>9447</v>
      </c>
      <c r="D192" s="1">
        <v>9835</v>
      </c>
      <c r="E192" s="1">
        <v>9934</v>
      </c>
      <c r="F192" s="1">
        <v>10630</v>
      </c>
      <c r="G192" s="1">
        <v>11363</v>
      </c>
      <c r="I192" s="22" t="s">
        <v>50</v>
      </c>
      <c r="J192" s="32">
        <v>2497</v>
      </c>
      <c r="K192" s="32">
        <v>2543</v>
      </c>
      <c r="L192" s="32">
        <v>1893</v>
      </c>
      <c r="M192" s="32">
        <v>1779</v>
      </c>
      <c r="N192" s="32">
        <v>1312</v>
      </c>
      <c r="O192" s="12"/>
      <c r="P192" s="16">
        <v>11</v>
      </c>
      <c r="Q192" s="22" t="s">
        <v>53</v>
      </c>
    </row>
    <row r="193" spans="16:17" x14ac:dyDescent="0.25">
      <c r="P193" s="15"/>
      <c r="Q193" s="18" t="s">
        <v>84</v>
      </c>
    </row>
  </sheetData>
  <sortState ref="I179:N192">
    <sortCondition descending="1" ref="N179:N192"/>
  </sortState>
  <mergeCells count="3">
    <mergeCell ref="B8:C8"/>
    <mergeCell ref="B9:G9"/>
    <mergeCell ref="B10:G10"/>
  </mergeCells>
  <pageMargins left="0.7" right="0.7" top="0.75" bottom="0.75" header="0.3" footer="0.3"/>
  <pageSetup orientation="portrait" r:id="rId1"/>
  <drawing r:id="rId2"/>
  <legacyDrawing r:id="rId3"/>
  <controls>
    <mc:AlternateContent xmlns:mc="http://schemas.openxmlformats.org/markup-compatibility/2006">
      <mc:Choice Requires="x14">
        <control shapeId="1033" r:id="rId4" name="Control 9">
          <controlPr defaultSize="0" autoPict="0" r:id="rId5">
            <anchor moveWithCells="1">
              <from>
                <xdr:col>1</xdr:col>
                <xdr:colOff>0</xdr:colOff>
                <xdr:row>5</xdr:row>
                <xdr:rowOff>0</xdr:rowOff>
              </from>
              <to>
                <xdr:col>1</xdr:col>
                <xdr:colOff>914400</xdr:colOff>
                <xdr:row>6</xdr:row>
                <xdr:rowOff>38100</xdr:rowOff>
              </to>
            </anchor>
          </controlPr>
        </control>
      </mc:Choice>
      <mc:Fallback>
        <control shapeId="1033" r:id="rId4" name="Control 9"/>
      </mc:Fallback>
    </mc:AlternateContent>
    <mc:AlternateContent xmlns:mc="http://schemas.openxmlformats.org/markup-compatibility/2006">
      <mc:Choice Requires="x14">
        <control shapeId="1034" r:id="rId6" name="Control 10">
          <controlPr defaultSize="0" autoPict="0" r:id="rId7">
            <anchor moveWithCells="1">
              <from>
                <xdr:col>1</xdr:col>
                <xdr:colOff>0</xdr:colOff>
                <xdr:row>6</xdr:row>
                <xdr:rowOff>0</xdr:rowOff>
              </from>
              <to>
                <xdr:col>1</xdr:col>
                <xdr:colOff>914400</xdr:colOff>
                <xdr:row>7</xdr:row>
                <xdr:rowOff>38100</xdr:rowOff>
              </to>
            </anchor>
          </controlPr>
        </control>
      </mc:Choice>
      <mc:Fallback>
        <control shapeId="1034" r:id="rId6" name="Control 10"/>
      </mc:Fallback>
    </mc:AlternateContent>
    <mc:AlternateContent xmlns:mc="http://schemas.openxmlformats.org/markup-compatibility/2006">
      <mc:Choice Requires="x14">
        <control shapeId="1035" r:id="rId8" name="Control 11">
          <controlPr defaultSize="0" autoPict="0" r:id="rId9">
            <anchor moveWithCells="1">
              <from>
                <xdr:col>2</xdr:col>
                <xdr:colOff>0</xdr:colOff>
                <xdr:row>6</xdr:row>
                <xdr:rowOff>0</xdr:rowOff>
              </from>
              <to>
                <xdr:col>3</xdr:col>
                <xdr:colOff>190500</xdr:colOff>
                <xdr:row>7</xdr:row>
                <xdr:rowOff>38100</xdr:rowOff>
              </to>
            </anchor>
          </controlPr>
        </control>
      </mc:Choice>
      <mc:Fallback>
        <control shapeId="1035" r:id="rId8" name="Control 11"/>
      </mc:Fallback>
    </mc:AlternateContent>
    <mc:AlternateContent xmlns:mc="http://schemas.openxmlformats.org/markup-compatibility/2006">
      <mc:Choice Requires="x14">
        <control shapeId="1036" r:id="rId10" name="Control 12">
          <controlPr defaultSize="0" autoPict="0" r:id="rId11">
            <anchor moveWithCells="1">
              <from>
                <xdr:col>3</xdr:col>
                <xdr:colOff>0</xdr:colOff>
                <xdr:row>7</xdr:row>
                <xdr:rowOff>0</xdr:rowOff>
              </from>
              <to>
                <xdr:col>5</xdr:col>
                <xdr:colOff>28575</xdr:colOff>
                <xdr:row>7</xdr:row>
                <xdr:rowOff>228600</xdr:rowOff>
              </to>
            </anchor>
          </controlPr>
        </control>
      </mc:Choice>
      <mc:Fallback>
        <control shapeId="1036" r:id="rId10" name="Control 12"/>
      </mc:Fallback>
    </mc:AlternateContent>
    <mc:AlternateContent xmlns:mc="http://schemas.openxmlformats.org/markup-compatibility/2006">
      <mc:Choice Requires="x14">
        <control shapeId="1037" r:id="rId12" name="Control 13">
          <controlPr defaultSize="0" autoPict="0" r:id="rId13">
            <anchor moveWithCells="1">
              <from>
                <xdr:col>5</xdr:col>
                <xdr:colOff>0</xdr:colOff>
                <xdr:row>7</xdr:row>
                <xdr:rowOff>0</xdr:rowOff>
              </from>
              <to>
                <xdr:col>6</xdr:col>
                <xdr:colOff>171450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8" r:id="rId14" name="Control 14">
          <controlPr defaultSize="0" autoPict="0" r:id="rId15">
            <anchor moveWithCells="1">
              <from>
                <xdr:col>6</xdr:col>
                <xdr:colOff>0</xdr:colOff>
                <xdr:row>7</xdr:row>
                <xdr:rowOff>0</xdr:rowOff>
              </from>
              <to>
                <xdr:col>7</xdr:col>
                <xdr:colOff>76200</xdr:colOff>
                <xdr:row>7</xdr:row>
                <xdr:rowOff>323850</xdr:rowOff>
              </to>
            </anchor>
          </controlPr>
        </control>
      </mc:Choice>
      <mc:Fallback>
        <control shapeId="1038" r:id="rId14" name="Control 14"/>
      </mc:Fallback>
    </mc:AlternateContent>
    <mc:AlternateContent xmlns:mc="http://schemas.openxmlformats.org/markup-compatibility/2006">
      <mc:Choice Requires="x14">
        <control shapeId="1045" r:id="rId16" name="Control 21">
          <controlPr defaultSize="0" autoPict="0" r:id="rId17">
            <anchor moveWithCells="1">
              <from>
                <xdr:col>9</xdr:col>
                <xdr:colOff>0</xdr:colOff>
                <xdr:row>5</xdr:row>
                <xdr:rowOff>0</xdr:rowOff>
              </from>
              <to>
                <xdr:col>10</xdr:col>
                <xdr:colOff>542925</xdr:colOff>
                <xdr:row>6</xdr:row>
                <xdr:rowOff>38100</xdr:rowOff>
              </to>
            </anchor>
          </controlPr>
        </control>
      </mc:Choice>
      <mc:Fallback>
        <control shapeId="1045" r:id="rId16" name="Control 21"/>
      </mc:Fallback>
    </mc:AlternateContent>
    <mc:AlternateContent xmlns:mc="http://schemas.openxmlformats.org/markup-compatibility/2006">
      <mc:Choice Requires="x14">
        <control shapeId="1046" r:id="rId18" name="Control 22">
          <controlPr defaultSize="0" autoPict="0" r:id="rId19">
            <anchor moveWithCells="1">
              <from>
                <xdr:col>9</xdr:col>
                <xdr:colOff>0</xdr:colOff>
                <xdr:row>5</xdr:row>
                <xdr:rowOff>0</xdr:rowOff>
              </from>
              <to>
                <xdr:col>10</xdr:col>
                <xdr:colOff>114300</xdr:colOff>
                <xdr:row>6</xdr:row>
                <xdr:rowOff>38100</xdr:rowOff>
              </to>
            </anchor>
          </controlPr>
        </control>
      </mc:Choice>
      <mc:Fallback>
        <control shapeId="1046" r:id="rId18" name="Control 22"/>
      </mc:Fallback>
    </mc:AlternateContent>
    <mc:AlternateContent xmlns:mc="http://schemas.openxmlformats.org/markup-compatibility/2006">
      <mc:Choice Requires="x14">
        <control shapeId="1047" r:id="rId20" name="Control 23">
          <controlPr defaultSize="0" autoPict="0" r:id="rId21">
            <anchor moveWithCells="1">
              <from>
                <xdr:col>9</xdr:col>
                <xdr:colOff>0</xdr:colOff>
                <xdr:row>5</xdr:row>
                <xdr:rowOff>0</xdr:rowOff>
              </from>
              <to>
                <xdr:col>9</xdr:col>
                <xdr:colOff>581025</xdr:colOff>
                <xdr:row>6</xdr:row>
                <xdr:rowOff>133350</xdr:rowOff>
              </to>
            </anchor>
          </controlPr>
        </control>
      </mc:Choice>
      <mc:Fallback>
        <control shapeId="1047" r:id="rId20" name="Control 23"/>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17"/>
  <sheetViews>
    <sheetView workbookViewId="0">
      <selection activeCell="A16" sqref="A16:E16"/>
    </sheetView>
  </sheetViews>
  <sheetFormatPr defaultRowHeight="15" x14ac:dyDescent="0.25"/>
  <cols>
    <col min="1" max="1" width="14.28515625" customWidth="1"/>
  </cols>
  <sheetData>
    <row r="1" spans="1:5" ht="48" customHeight="1" x14ac:dyDescent="0.25">
      <c r="A1" s="153" t="s">
        <v>82</v>
      </c>
      <c r="B1" s="153"/>
      <c r="C1" s="153"/>
      <c r="D1" s="153"/>
      <c r="E1" s="153"/>
    </row>
    <row r="2" spans="1:5" s="4" customFormat="1" ht="12" x14ac:dyDescent="0.2">
      <c r="A2" s="150" t="s">
        <v>83</v>
      </c>
      <c r="B2" s="150"/>
      <c r="C2" s="150"/>
      <c r="D2" s="150"/>
      <c r="E2" s="150"/>
    </row>
    <row r="3" spans="1:5" ht="30" customHeight="1" x14ac:dyDescent="0.25">
      <c r="A3" s="45"/>
      <c r="B3" s="122">
        <v>2014</v>
      </c>
      <c r="C3" s="122">
        <v>2015</v>
      </c>
      <c r="D3" s="122">
        <v>2016</v>
      </c>
      <c r="E3" s="122">
        <v>2017</v>
      </c>
    </row>
    <row r="4" spans="1:5" x14ac:dyDescent="0.25">
      <c r="A4" s="36" t="s">
        <v>14</v>
      </c>
      <c r="B4" s="70">
        <v>0.4</v>
      </c>
      <c r="C4" s="74">
        <v>0.8</v>
      </c>
      <c r="D4" s="70">
        <v>3.3</v>
      </c>
      <c r="E4" s="70">
        <v>2.2999999999999998</v>
      </c>
    </row>
    <row r="5" spans="1:5" x14ac:dyDescent="0.25">
      <c r="A5" s="38" t="s">
        <v>15</v>
      </c>
      <c r="B5" s="71">
        <v>0.1</v>
      </c>
      <c r="C5" s="71">
        <v>1.4</v>
      </c>
      <c r="D5" s="71">
        <v>3.2</v>
      </c>
      <c r="E5" s="71">
        <v>2.4</v>
      </c>
    </row>
    <row r="6" spans="1:5" s="11" customFormat="1" x14ac:dyDescent="0.25">
      <c r="A6" s="38" t="s">
        <v>16</v>
      </c>
      <c r="B6" s="71">
        <v>0.6</v>
      </c>
      <c r="C6" s="71">
        <v>1.7</v>
      </c>
      <c r="D6" s="71">
        <v>2.9</v>
      </c>
      <c r="E6" s="71">
        <v>2.7</v>
      </c>
    </row>
    <row r="7" spans="1:5" s="11" customFormat="1" x14ac:dyDescent="0.25">
      <c r="A7" s="38" t="s">
        <v>17</v>
      </c>
      <c r="B7" s="71">
        <v>0.4</v>
      </c>
      <c r="C7" s="71">
        <v>2.4</v>
      </c>
      <c r="D7" s="71">
        <v>2.4</v>
      </c>
      <c r="E7" s="71">
        <v>2.6</v>
      </c>
    </row>
    <row r="8" spans="1:5" s="2" customFormat="1" x14ac:dyDescent="0.25">
      <c r="A8" s="46" t="s">
        <v>18</v>
      </c>
      <c r="B8" s="72">
        <v>0.5</v>
      </c>
      <c r="C8" s="72">
        <v>2.7</v>
      </c>
      <c r="D8" s="72">
        <v>2.2999999999999998</v>
      </c>
      <c r="E8" s="72">
        <v>2.4</v>
      </c>
    </row>
    <row r="9" spans="1:5" x14ac:dyDescent="0.25">
      <c r="A9" s="38" t="s">
        <v>19</v>
      </c>
      <c r="B9" s="71">
        <v>0.3</v>
      </c>
      <c r="C9" s="71">
        <v>3.1</v>
      </c>
      <c r="D9" s="71">
        <v>2.2999999999999998</v>
      </c>
      <c r="E9" s="71"/>
    </row>
    <row r="10" spans="1:5" x14ac:dyDescent="0.25">
      <c r="A10" s="38" t="s">
        <v>20</v>
      </c>
      <c r="B10" s="71">
        <v>0.4</v>
      </c>
      <c r="C10" s="71">
        <v>3.1</v>
      </c>
      <c r="D10" s="71">
        <v>2.4</v>
      </c>
      <c r="E10" s="71"/>
    </row>
    <row r="11" spans="1:5" x14ac:dyDescent="0.25">
      <c r="A11" s="38" t="s">
        <v>21</v>
      </c>
      <c r="B11" s="71">
        <v>0.1</v>
      </c>
      <c r="C11" s="71">
        <v>3.7</v>
      </c>
      <c r="D11" s="71">
        <v>2.5</v>
      </c>
      <c r="E11" s="71"/>
    </row>
    <row r="12" spans="1:5" x14ac:dyDescent="0.25">
      <c r="A12" s="38" t="s">
        <v>22</v>
      </c>
      <c r="B12" s="71">
        <v>0.4</v>
      </c>
      <c r="C12" s="71">
        <v>3.6</v>
      </c>
      <c r="D12" s="71">
        <v>2.6</v>
      </c>
      <c r="E12" s="71"/>
    </row>
    <row r="13" spans="1:5" s="11" customFormat="1" x14ac:dyDescent="0.25">
      <c r="A13" s="38" t="s">
        <v>23</v>
      </c>
      <c r="B13" s="71">
        <v>0.3</v>
      </c>
      <c r="C13" s="71">
        <v>3.6</v>
      </c>
      <c r="D13" s="71">
        <v>2.7</v>
      </c>
      <c r="E13" s="71"/>
    </row>
    <row r="14" spans="1:5" x14ac:dyDescent="0.25">
      <c r="A14" s="38" t="s">
        <v>24</v>
      </c>
      <c r="B14" s="71">
        <v>0.4</v>
      </c>
      <c r="C14" s="71">
        <v>3.7</v>
      </c>
      <c r="D14" s="71">
        <v>2.2999999999999998</v>
      </c>
      <c r="E14" s="71"/>
    </row>
    <row r="15" spans="1:5" s="11" customFormat="1" x14ac:dyDescent="0.25">
      <c r="A15" s="49" t="s">
        <v>25</v>
      </c>
      <c r="B15" s="73">
        <v>0.8</v>
      </c>
      <c r="C15" s="73">
        <v>3.5</v>
      </c>
      <c r="D15" s="73">
        <v>2.4</v>
      </c>
      <c r="E15" s="73"/>
    </row>
    <row r="16" spans="1:5" ht="30" customHeight="1" x14ac:dyDescent="0.25">
      <c r="A16" s="162" t="s">
        <v>64</v>
      </c>
      <c r="B16" s="162"/>
      <c r="C16" s="162"/>
      <c r="D16" s="162"/>
      <c r="E16" s="162"/>
    </row>
    <row r="17" spans="1:5" ht="26.25" customHeight="1" x14ac:dyDescent="0.25">
      <c r="A17" s="148" t="s">
        <v>65</v>
      </c>
      <c r="B17" s="148"/>
      <c r="C17" s="148"/>
      <c r="D17" s="148"/>
      <c r="E17" s="148"/>
    </row>
  </sheetData>
  <mergeCells count="4">
    <mergeCell ref="A1:E1"/>
    <mergeCell ref="A16:E16"/>
    <mergeCell ref="A17:E17"/>
    <mergeCell ref="A2:E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20"/>
  <sheetViews>
    <sheetView zoomScaleNormal="100" zoomScaleSheetLayoutView="90" workbookViewId="0">
      <selection activeCell="A18" sqref="A18:H18"/>
    </sheetView>
  </sheetViews>
  <sheetFormatPr defaultRowHeight="15" x14ac:dyDescent="0.25"/>
  <cols>
    <col min="1" max="1" width="27.28515625" bestFit="1" customWidth="1"/>
    <col min="2" max="4" width="14.42578125" bestFit="1" customWidth="1"/>
    <col min="5" max="5" width="14" bestFit="1" customWidth="1"/>
    <col min="6" max="6" width="13.28515625" bestFit="1" customWidth="1"/>
    <col min="7" max="8" width="14.85546875" bestFit="1" customWidth="1"/>
  </cols>
  <sheetData>
    <row r="1" spans="1:8" x14ac:dyDescent="0.25">
      <c r="A1" s="160" t="s">
        <v>138</v>
      </c>
      <c r="B1" s="160"/>
      <c r="C1" s="160"/>
      <c r="D1" s="160"/>
      <c r="E1" s="160"/>
      <c r="F1" s="160"/>
      <c r="G1" s="160"/>
      <c r="H1" s="160"/>
    </row>
    <row r="2" spans="1:8" x14ac:dyDescent="0.25">
      <c r="A2" s="163"/>
      <c r="B2" s="156">
        <v>2013</v>
      </c>
      <c r="C2" s="156">
        <v>2014</v>
      </c>
      <c r="D2" s="156">
        <v>2015</v>
      </c>
      <c r="E2" s="156">
        <v>2016</v>
      </c>
      <c r="F2" s="156">
        <v>2017</v>
      </c>
      <c r="G2" s="156" t="s">
        <v>76</v>
      </c>
      <c r="H2" s="156"/>
    </row>
    <row r="3" spans="1:8" x14ac:dyDescent="0.25">
      <c r="A3" s="163" t="s">
        <v>26</v>
      </c>
      <c r="B3" s="156"/>
      <c r="C3" s="156"/>
      <c r="D3" s="156"/>
      <c r="E3" s="156"/>
      <c r="F3" s="156"/>
      <c r="G3" s="122" t="s">
        <v>130</v>
      </c>
      <c r="H3" s="122" t="s">
        <v>131</v>
      </c>
    </row>
    <row r="4" spans="1:8" x14ac:dyDescent="0.25">
      <c r="A4" s="36" t="s">
        <v>14</v>
      </c>
      <c r="B4" s="51">
        <v>254377</v>
      </c>
      <c r="C4" s="51">
        <v>255518</v>
      </c>
      <c r="D4" s="51">
        <v>257627</v>
      </c>
      <c r="E4" s="51">
        <v>266245</v>
      </c>
      <c r="F4" s="51">
        <v>272407</v>
      </c>
      <c r="G4" s="75">
        <v>7.0879049599610031</v>
      </c>
      <c r="H4" s="75">
        <v>2.3144096602753104</v>
      </c>
    </row>
    <row r="5" spans="1:8" x14ac:dyDescent="0.25">
      <c r="A5" s="38" t="s">
        <v>15</v>
      </c>
      <c r="B5" s="53">
        <v>254955</v>
      </c>
      <c r="C5" s="53">
        <v>255158</v>
      </c>
      <c r="D5" s="53">
        <v>258796</v>
      </c>
      <c r="E5" s="53">
        <v>266987</v>
      </c>
      <c r="F5" s="53">
        <v>273365</v>
      </c>
      <c r="G5" s="54">
        <v>7.2208821164519224</v>
      </c>
      <c r="H5" s="54">
        <v>2.3888803574705886</v>
      </c>
    </row>
    <row r="6" spans="1:8" s="11" customFormat="1" x14ac:dyDescent="0.25">
      <c r="A6" s="38" t="s">
        <v>16</v>
      </c>
      <c r="B6" s="53">
        <v>254871</v>
      </c>
      <c r="C6" s="53">
        <v>256341.99999999997</v>
      </c>
      <c r="D6" s="53">
        <v>260793.99999999997</v>
      </c>
      <c r="E6" s="53">
        <v>268375</v>
      </c>
      <c r="F6" s="53">
        <v>275503</v>
      </c>
      <c r="G6" s="54">
        <v>8.0950755480223329</v>
      </c>
      <c r="H6" s="54">
        <v>2.6559850954820678</v>
      </c>
    </row>
    <row r="7" spans="1:8" s="11" customFormat="1" x14ac:dyDescent="0.25">
      <c r="A7" s="38" t="s">
        <v>17</v>
      </c>
      <c r="B7" s="53">
        <v>255674</v>
      </c>
      <c r="C7" s="53">
        <v>256732.00000000003</v>
      </c>
      <c r="D7" s="53">
        <v>262905</v>
      </c>
      <c r="E7" s="53">
        <v>269169</v>
      </c>
      <c r="F7" s="53">
        <v>276225</v>
      </c>
      <c r="G7" s="54">
        <v>8.0379702277118525</v>
      </c>
      <c r="H7" s="54">
        <v>2.6214014243839374</v>
      </c>
    </row>
    <row r="8" spans="1:8" s="2" customFormat="1" x14ac:dyDescent="0.25">
      <c r="A8" s="38" t="s">
        <v>18</v>
      </c>
      <c r="B8" s="53">
        <v>256274</v>
      </c>
      <c r="C8" s="53">
        <v>257577.99999999997</v>
      </c>
      <c r="D8" s="53">
        <v>264438</v>
      </c>
      <c r="E8" s="53">
        <v>270559</v>
      </c>
      <c r="F8" s="53">
        <v>277135</v>
      </c>
      <c r="G8" s="54">
        <v>8.1401156574603739</v>
      </c>
      <c r="H8" s="54">
        <v>2.4305234717751025</v>
      </c>
    </row>
    <row r="9" spans="1:8" x14ac:dyDescent="0.25">
      <c r="A9" s="38" t="s">
        <v>19</v>
      </c>
      <c r="B9" s="53">
        <v>256791</v>
      </c>
      <c r="C9" s="53">
        <v>257491</v>
      </c>
      <c r="D9" s="53">
        <v>265486</v>
      </c>
      <c r="E9" s="53">
        <v>271503</v>
      </c>
      <c r="F9" s="53"/>
      <c r="G9" s="54"/>
      <c r="H9" s="54"/>
    </row>
    <row r="10" spans="1:8" s="11" customFormat="1" x14ac:dyDescent="0.25">
      <c r="A10" s="38" t="s">
        <v>20</v>
      </c>
      <c r="B10" s="53">
        <v>256474</v>
      </c>
      <c r="C10" s="53">
        <v>257541</v>
      </c>
      <c r="D10" s="53">
        <v>265551</v>
      </c>
      <c r="E10" s="53">
        <v>271963</v>
      </c>
      <c r="F10" s="53"/>
      <c r="G10" s="54"/>
      <c r="H10" s="54"/>
    </row>
    <row r="11" spans="1:8" s="2" customFormat="1" x14ac:dyDescent="0.25">
      <c r="A11" s="38" t="s">
        <v>21</v>
      </c>
      <c r="B11" s="53">
        <v>255800</v>
      </c>
      <c r="C11" s="53">
        <v>256095.00000000003</v>
      </c>
      <c r="D11" s="53">
        <v>265567</v>
      </c>
      <c r="E11" s="53">
        <v>272112</v>
      </c>
      <c r="F11" s="53"/>
      <c r="G11" s="54"/>
      <c r="H11" s="54"/>
    </row>
    <row r="12" spans="1:8" x14ac:dyDescent="0.25">
      <c r="A12" s="38" t="s">
        <v>22</v>
      </c>
      <c r="B12" s="53">
        <v>255194</v>
      </c>
      <c r="C12" s="53">
        <v>256132.99999999997</v>
      </c>
      <c r="D12" s="53">
        <v>265315</v>
      </c>
      <c r="E12" s="53">
        <v>272136</v>
      </c>
      <c r="F12" s="53"/>
      <c r="G12" s="54"/>
      <c r="H12" s="54"/>
    </row>
    <row r="13" spans="1:8" s="11" customFormat="1" x14ac:dyDescent="0.25">
      <c r="A13" s="38" t="s">
        <v>23</v>
      </c>
      <c r="B13" s="53">
        <v>255741</v>
      </c>
      <c r="C13" s="53">
        <v>256409</v>
      </c>
      <c r="D13" s="53">
        <v>265704</v>
      </c>
      <c r="E13" s="53">
        <v>272787</v>
      </c>
      <c r="F13" s="53"/>
      <c r="G13" s="54"/>
      <c r="H13" s="54"/>
    </row>
    <row r="14" spans="1:8" s="11" customFormat="1" x14ac:dyDescent="0.25">
      <c r="A14" s="38" t="s">
        <v>24</v>
      </c>
      <c r="B14" s="53">
        <v>255914</v>
      </c>
      <c r="C14" s="53">
        <v>256822.99999999997</v>
      </c>
      <c r="D14" s="53">
        <v>266251</v>
      </c>
      <c r="E14" s="53">
        <v>272347</v>
      </c>
      <c r="F14" s="53"/>
      <c r="G14" s="54"/>
      <c r="H14" s="54"/>
    </row>
    <row r="15" spans="1:8" s="2" customFormat="1" x14ac:dyDescent="0.25">
      <c r="A15" s="38" t="s">
        <v>25</v>
      </c>
      <c r="B15" s="53">
        <v>255155</v>
      </c>
      <c r="C15" s="53">
        <v>257250.99999999997</v>
      </c>
      <c r="D15" s="53">
        <v>266136</v>
      </c>
      <c r="E15" s="53">
        <v>272614</v>
      </c>
      <c r="F15" s="53"/>
      <c r="G15" s="54"/>
      <c r="H15" s="54"/>
    </row>
    <row r="16" spans="1:8" s="2" customFormat="1" x14ac:dyDescent="0.25">
      <c r="A16" s="46" t="s">
        <v>132</v>
      </c>
      <c r="B16" s="125">
        <v>255230.2</v>
      </c>
      <c r="C16" s="125">
        <v>256265.60000000001</v>
      </c>
      <c r="D16" s="125">
        <v>260912</v>
      </c>
      <c r="E16" s="125">
        <v>268267</v>
      </c>
      <c r="F16" s="125">
        <v>274927</v>
      </c>
      <c r="G16" s="126">
        <v>7.7163897019214973</v>
      </c>
      <c r="H16" s="126">
        <v>2.4822400018774013</v>
      </c>
    </row>
    <row r="17" spans="1:8" x14ac:dyDescent="0.25">
      <c r="A17" s="124" t="s">
        <v>128</v>
      </c>
      <c r="B17" s="76">
        <v>255573.09230769234</v>
      </c>
      <c r="C17" s="76">
        <v>256564.35384615386</v>
      </c>
      <c r="D17" s="76">
        <v>263498.61538461538</v>
      </c>
      <c r="E17" s="76">
        <v>270389.53846153844</v>
      </c>
      <c r="F17" s="76"/>
      <c r="G17" s="77"/>
      <c r="H17" s="77"/>
    </row>
    <row r="18" spans="1:8" ht="30" customHeight="1" x14ac:dyDescent="0.25">
      <c r="A18" s="155" t="s">
        <v>64</v>
      </c>
      <c r="B18" s="155"/>
      <c r="C18" s="155"/>
      <c r="D18" s="155"/>
      <c r="E18" s="155"/>
      <c r="F18" s="155"/>
      <c r="G18" s="155"/>
      <c r="H18" s="155"/>
    </row>
    <row r="19" spans="1:8" x14ac:dyDescent="0.25">
      <c r="A19" s="155" t="s">
        <v>65</v>
      </c>
      <c r="B19" s="155"/>
      <c r="C19" s="155"/>
      <c r="D19" s="155"/>
      <c r="E19" s="155"/>
      <c r="F19" s="155"/>
      <c r="G19" s="155"/>
      <c r="H19" s="155"/>
    </row>
    <row r="20" spans="1:8" x14ac:dyDescent="0.25">
      <c r="A20" s="155"/>
      <c r="B20" s="155"/>
      <c r="C20" s="155"/>
      <c r="D20" s="155"/>
      <c r="E20" s="155"/>
      <c r="F20" s="155"/>
      <c r="G20" s="155"/>
      <c r="H20" s="155"/>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scale="9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I14"/>
  <sheetViews>
    <sheetView topLeftCell="A3" zoomScaleNormal="100" zoomScaleSheetLayoutView="112" workbookViewId="0">
      <selection activeCell="E40" sqref="E40"/>
    </sheetView>
  </sheetViews>
  <sheetFormatPr defaultRowHeight="15" x14ac:dyDescent="0.25"/>
  <cols>
    <col min="1" max="1" width="9" style="34" customWidth="1"/>
    <col min="2" max="2" width="23.28515625" style="34" bestFit="1" customWidth="1"/>
    <col min="3" max="3" width="11.140625" style="34" customWidth="1"/>
    <col min="4" max="7" width="11.140625" style="34" bestFit="1" customWidth="1"/>
    <col min="8" max="9" width="12" style="34" bestFit="1" customWidth="1"/>
    <col min="10" max="16384" width="9.140625" style="34"/>
  </cols>
  <sheetData>
    <row r="1" spans="1:9" x14ac:dyDescent="0.25">
      <c r="A1" s="160" t="s">
        <v>139</v>
      </c>
      <c r="B1" s="160"/>
      <c r="C1" s="160"/>
      <c r="D1" s="160"/>
      <c r="E1" s="160"/>
      <c r="F1" s="160"/>
      <c r="G1" s="160"/>
      <c r="H1" s="160"/>
      <c r="I1" s="160"/>
    </row>
    <row r="2" spans="1:9" x14ac:dyDescent="0.25">
      <c r="A2" s="150" t="s">
        <v>140</v>
      </c>
      <c r="B2" s="150"/>
      <c r="C2" s="150"/>
      <c r="D2" s="150"/>
      <c r="E2" s="150"/>
      <c r="F2" s="150"/>
      <c r="G2" s="150"/>
      <c r="H2" s="150"/>
      <c r="I2" s="150"/>
    </row>
    <row r="3" spans="1:9" x14ac:dyDescent="0.25">
      <c r="A3" s="156" t="s">
        <v>28</v>
      </c>
      <c r="B3" s="156" t="s">
        <v>29</v>
      </c>
      <c r="C3" s="156">
        <v>2013</v>
      </c>
      <c r="D3" s="156">
        <v>2014</v>
      </c>
      <c r="E3" s="156">
        <v>2015</v>
      </c>
      <c r="F3" s="156">
        <v>2016</v>
      </c>
      <c r="G3" s="156">
        <v>2017</v>
      </c>
      <c r="H3" s="156" t="s">
        <v>76</v>
      </c>
      <c r="I3" s="156"/>
    </row>
    <row r="4" spans="1:9" x14ac:dyDescent="0.25">
      <c r="A4" s="156"/>
      <c r="B4" s="156"/>
      <c r="C4" s="156"/>
      <c r="D4" s="156"/>
      <c r="E4" s="156"/>
      <c r="F4" s="156"/>
      <c r="G4" s="156"/>
      <c r="H4" s="122" t="s">
        <v>130</v>
      </c>
      <c r="I4" s="122" t="s">
        <v>131</v>
      </c>
    </row>
    <row r="5" spans="1:9" x14ac:dyDescent="0.25">
      <c r="A5" s="78">
        <v>1</v>
      </c>
      <c r="B5" s="79" t="s">
        <v>42</v>
      </c>
      <c r="C5" s="51">
        <v>89859</v>
      </c>
      <c r="D5" s="51">
        <v>91533</v>
      </c>
      <c r="E5" s="51">
        <v>96313</v>
      </c>
      <c r="F5" s="51">
        <v>98428</v>
      </c>
      <c r="G5" s="51">
        <v>100528</v>
      </c>
      <c r="H5" s="42">
        <v>11.873045549138093</v>
      </c>
      <c r="I5" s="42">
        <v>2.1335392368025357</v>
      </c>
    </row>
    <row r="6" spans="1:9" x14ac:dyDescent="0.25">
      <c r="A6" s="80"/>
      <c r="B6" s="81" t="s">
        <v>159</v>
      </c>
      <c r="C6" s="53">
        <v>58878</v>
      </c>
      <c r="D6" s="53">
        <v>59747</v>
      </c>
      <c r="E6" s="53">
        <v>63224</v>
      </c>
      <c r="F6" s="53">
        <v>98428</v>
      </c>
      <c r="G6" s="53">
        <v>100528</v>
      </c>
      <c r="H6" s="43">
        <v>70.739495227419411</v>
      </c>
      <c r="I6" s="43">
        <v>2.1335392368025357</v>
      </c>
    </row>
    <row r="7" spans="1:9" x14ac:dyDescent="0.25">
      <c r="A7" s="80"/>
      <c r="B7" s="81" t="s">
        <v>160</v>
      </c>
      <c r="C7" s="53">
        <v>30981</v>
      </c>
      <c r="D7" s="53">
        <v>31786</v>
      </c>
      <c r="E7" s="53">
        <v>33089</v>
      </c>
      <c r="F7" s="43" t="s">
        <v>85</v>
      </c>
      <c r="G7" s="43" t="s">
        <v>85</v>
      </c>
      <c r="H7" s="43" t="s">
        <v>85</v>
      </c>
      <c r="I7" s="43" t="s">
        <v>85</v>
      </c>
    </row>
    <row r="8" spans="1:9" x14ac:dyDescent="0.25">
      <c r="A8" s="80">
        <v>2</v>
      </c>
      <c r="B8" s="46" t="s">
        <v>161</v>
      </c>
      <c r="C8" s="53">
        <v>82588</v>
      </c>
      <c r="D8" s="53">
        <v>80500</v>
      </c>
      <c r="E8" s="53">
        <v>78660</v>
      </c>
      <c r="F8" s="53">
        <v>80789</v>
      </c>
      <c r="G8" s="53">
        <v>82939</v>
      </c>
      <c r="H8" s="127">
        <v>0.42500121082966053</v>
      </c>
      <c r="I8" s="43">
        <v>2.6612533884563492</v>
      </c>
    </row>
    <row r="9" spans="1:9" x14ac:dyDescent="0.25">
      <c r="A9" s="80">
        <v>3</v>
      </c>
      <c r="B9" s="46" t="s">
        <v>162</v>
      </c>
      <c r="C9" s="53">
        <v>74285</v>
      </c>
      <c r="D9" s="53">
        <v>75720</v>
      </c>
      <c r="E9" s="53">
        <v>78720</v>
      </c>
      <c r="F9" s="53">
        <v>80183</v>
      </c>
      <c r="G9" s="53">
        <v>81422</v>
      </c>
      <c r="H9" s="43">
        <v>9.6075923806959693</v>
      </c>
      <c r="I9" s="43">
        <v>1.5452153199556016</v>
      </c>
    </row>
    <row r="10" spans="1:9" x14ac:dyDescent="0.25">
      <c r="A10" s="80">
        <v>4</v>
      </c>
      <c r="B10" s="46" t="s">
        <v>163</v>
      </c>
      <c r="C10" s="53">
        <v>9542</v>
      </c>
      <c r="D10" s="53">
        <v>9825</v>
      </c>
      <c r="E10" s="53">
        <v>10745</v>
      </c>
      <c r="F10" s="53">
        <v>11159</v>
      </c>
      <c r="G10" s="53">
        <v>12246</v>
      </c>
      <c r="H10" s="43">
        <v>28.337874659400548</v>
      </c>
      <c r="I10" s="43">
        <v>9.7410162200914066</v>
      </c>
    </row>
    <row r="11" spans="1:9" x14ac:dyDescent="0.25">
      <c r="A11" s="83"/>
      <c r="B11" s="40" t="s">
        <v>84</v>
      </c>
      <c r="C11" s="84">
        <v>256274</v>
      </c>
      <c r="D11" s="84">
        <v>257578</v>
      </c>
      <c r="E11" s="84">
        <v>264438</v>
      </c>
      <c r="F11" s="84">
        <v>270559</v>
      </c>
      <c r="G11" s="84">
        <v>277135</v>
      </c>
      <c r="H11" s="44">
        <v>8.1401156574603704</v>
      </c>
      <c r="I11" s="44">
        <v>2.4305234717751025</v>
      </c>
    </row>
    <row r="12" spans="1:9" ht="30" customHeight="1" x14ac:dyDescent="0.25">
      <c r="A12" s="155" t="s">
        <v>64</v>
      </c>
      <c r="B12" s="155"/>
      <c r="C12" s="155"/>
      <c r="D12" s="155"/>
      <c r="E12" s="155"/>
      <c r="F12" s="155"/>
      <c r="G12" s="155"/>
      <c r="H12" s="155"/>
      <c r="I12" s="155"/>
    </row>
    <row r="13" spans="1:9" x14ac:dyDescent="0.25">
      <c r="A13" s="155" t="s">
        <v>65</v>
      </c>
      <c r="B13" s="155"/>
      <c r="C13" s="155"/>
      <c r="D13" s="155"/>
      <c r="E13" s="155"/>
      <c r="F13" s="155"/>
      <c r="G13" s="155"/>
      <c r="H13" s="155"/>
      <c r="I13" s="155"/>
    </row>
    <row r="14" spans="1:9" x14ac:dyDescent="0.25">
      <c r="A14" s="155" t="s">
        <v>86</v>
      </c>
      <c r="B14" s="155"/>
      <c r="C14" s="155"/>
      <c r="D14" s="155"/>
      <c r="E14" s="155"/>
      <c r="F14" s="155"/>
      <c r="G14" s="155"/>
      <c r="H14" s="155"/>
      <c r="I14" s="155"/>
    </row>
  </sheetData>
  <sortState ref="B23:G28">
    <sortCondition descending="1" ref="G23:G28"/>
  </sortState>
  <mergeCells count="13">
    <mergeCell ref="A12:I12"/>
    <mergeCell ref="A13:I13"/>
    <mergeCell ref="A14:I14"/>
    <mergeCell ref="A1:I1"/>
    <mergeCell ref="H3:I3"/>
    <mergeCell ref="A3:A4"/>
    <mergeCell ref="B3:B4"/>
    <mergeCell ref="C3:C4"/>
    <mergeCell ref="D3:D4"/>
    <mergeCell ref="E3:E4"/>
    <mergeCell ref="F3:F4"/>
    <mergeCell ref="G3:G4"/>
    <mergeCell ref="A2:I2"/>
  </mergeCells>
  <pageMargins left="0.7" right="0.7" top="0.75" bottom="0.75" header="0.3" footer="0.3"/>
  <pageSetup scale="9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E18"/>
  <sheetViews>
    <sheetView workbookViewId="0">
      <selection activeCell="A16" sqref="A16:E16"/>
    </sheetView>
  </sheetViews>
  <sheetFormatPr defaultRowHeight="15" x14ac:dyDescent="0.25"/>
  <cols>
    <col min="1" max="1" width="12.140625" bestFit="1" customWidth="1"/>
    <col min="2" max="5" width="9.28515625" customWidth="1"/>
  </cols>
  <sheetData>
    <row r="1" spans="1:5" ht="42.75" customHeight="1" x14ac:dyDescent="0.25">
      <c r="A1" s="164" t="s">
        <v>87</v>
      </c>
      <c r="B1" s="164"/>
      <c r="C1" s="164"/>
      <c r="D1" s="164"/>
      <c r="E1" s="164"/>
    </row>
    <row r="2" spans="1:5" x14ac:dyDescent="0.25">
      <c r="A2" s="165" t="s">
        <v>83</v>
      </c>
      <c r="B2" s="165"/>
      <c r="C2" s="165"/>
      <c r="D2" s="165"/>
      <c r="E2" s="165"/>
    </row>
    <row r="3" spans="1:5" ht="30" customHeight="1" x14ac:dyDescent="0.25">
      <c r="A3" s="134"/>
      <c r="B3" s="134">
        <v>2014</v>
      </c>
      <c r="C3" s="134">
        <v>2015</v>
      </c>
      <c r="D3" s="134">
        <v>2016</v>
      </c>
      <c r="E3" s="134">
        <v>2017</v>
      </c>
    </row>
    <row r="4" spans="1:5" x14ac:dyDescent="0.25">
      <c r="A4" s="85" t="s">
        <v>14</v>
      </c>
      <c r="B4" s="86">
        <v>0.3</v>
      </c>
      <c r="C4" s="86">
        <v>4.5999999999999996</v>
      </c>
      <c r="D4" s="86">
        <v>7.9</v>
      </c>
      <c r="E4" s="86">
        <v>9.6999999999999993</v>
      </c>
    </row>
    <row r="5" spans="1:5" x14ac:dyDescent="0.25">
      <c r="A5" s="87" t="s">
        <v>15</v>
      </c>
      <c r="B5" s="88">
        <v>0.7</v>
      </c>
      <c r="C5" s="88">
        <v>4.5999999999999996</v>
      </c>
      <c r="D5" s="88">
        <v>8.5</v>
      </c>
      <c r="E5" s="88">
        <v>9.4</v>
      </c>
    </row>
    <row r="6" spans="1:5" x14ac:dyDescent="0.25">
      <c r="A6" s="87" t="s">
        <v>16</v>
      </c>
      <c r="B6" s="88">
        <v>0.8</v>
      </c>
      <c r="C6" s="88">
        <v>3.9</v>
      </c>
      <c r="D6" s="88">
        <v>9.6</v>
      </c>
      <c r="E6" s="88">
        <v>9.1</v>
      </c>
    </row>
    <row r="7" spans="1:5" s="11" customFormat="1" x14ac:dyDescent="0.25">
      <c r="A7" s="87" t="s">
        <v>17</v>
      </c>
      <c r="B7" s="88">
        <v>1.5</v>
      </c>
      <c r="C7" s="88">
        <v>4.2</v>
      </c>
      <c r="D7" s="88">
        <v>10.199999999999999</v>
      </c>
      <c r="E7" s="88">
        <v>8.5</v>
      </c>
    </row>
    <row r="8" spans="1:5" s="2" customFormat="1" x14ac:dyDescent="0.25">
      <c r="A8" s="89" t="s">
        <v>18</v>
      </c>
      <c r="B8" s="90">
        <v>1.8</v>
      </c>
      <c r="C8" s="90">
        <v>4.3</v>
      </c>
      <c r="D8" s="90">
        <v>10.7</v>
      </c>
      <c r="E8" s="90">
        <v>8.3000000000000007</v>
      </c>
    </row>
    <row r="9" spans="1:5" x14ac:dyDescent="0.25">
      <c r="A9" s="87" t="s">
        <v>19</v>
      </c>
      <c r="B9" s="88">
        <v>2.2000000000000002</v>
      </c>
      <c r="C9" s="88">
        <v>4.9000000000000004</v>
      </c>
      <c r="D9" s="88">
        <v>11</v>
      </c>
      <c r="E9" s="90"/>
    </row>
    <row r="10" spans="1:5" x14ac:dyDescent="0.25">
      <c r="A10" s="87" t="s">
        <v>20</v>
      </c>
      <c r="B10" s="88">
        <v>2.5</v>
      </c>
      <c r="C10" s="88">
        <v>5.2</v>
      </c>
      <c r="D10" s="88">
        <v>11.3</v>
      </c>
      <c r="E10" s="90"/>
    </row>
    <row r="11" spans="1:5" x14ac:dyDescent="0.25">
      <c r="A11" s="87" t="s">
        <v>21</v>
      </c>
      <c r="B11" s="88">
        <v>3</v>
      </c>
      <c r="C11" s="88">
        <v>5.8</v>
      </c>
      <c r="D11" s="88">
        <v>11</v>
      </c>
      <c r="E11" s="90"/>
    </row>
    <row r="12" spans="1:5" x14ac:dyDescent="0.25">
      <c r="A12" s="87" t="s">
        <v>22</v>
      </c>
      <c r="B12" s="88">
        <v>2.9</v>
      </c>
      <c r="C12" s="88">
        <v>6.6</v>
      </c>
      <c r="D12" s="88">
        <v>10.6</v>
      </c>
      <c r="E12" s="90"/>
    </row>
    <row r="13" spans="1:5" s="11" customFormat="1" x14ac:dyDescent="0.25">
      <c r="A13" s="87" t="s">
        <v>23</v>
      </c>
      <c r="B13" s="88">
        <v>3.8</v>
      </c>
      <c r="C13" s="88">
        <v>6.9</v>
      </c>
      <c r="D13" s="88">
        <v>10.3</v>
      </c>
      <c r="E13" s="90"/>
    </row>
    <row r="14" spans="1:5" x14ac:dyDescent="0.25">
      <c r="A14" s="87" t="s">
        <v>24</v>
      </c>
      <c r="B14" s="88">
        <v>5.2</v>
      </c>
      <c r="C14" s="88">
        <v>6.5</v>
      </c>
      <c r="D14" s="88">
        <v>9.8000000000000007</v>
      </c>
      <c r="E14" s="90"/>
    </row>
    <row r="15" spans="1:5" s="2" customFormat="1" x14ac:dyDescent="0.25">
      <c r="A15" s="91" t="s">
        <v>25</v>
      </c>
      <c r="B15" s="92">
        <v>4.4000000000000004</v>
      </c>
      <c r="C15" s="92">
        <v>7.8</v>
      </c>
      <c r="D15" s="92">
        <v>9.5</v>
      </c>
      <c r="E15" s="93"/>
    </row>
    <row r="16" spans="1:5" ht="30" customHeight="1" x14ac:dyDescent="0.25">
      <c r="A16" s="166" t="s">
        <v>64</v>
      </c>
      <c r="B16" s="166"/>
      <c r="C16" s="166"/>
      <c r="D16" s="166"/>
      <c r="E16" s="166"/>
    </row>
    <row r="17" spans="1:5" ht="26.25" customHeight="1" x14ac:dyDescent="0.25">
      <c r="A17" s="167" t="s">
        <v>65</v>
      </c>
      <c r="B17" s="167"/>
      <c r="C17" s="167"/>
      <c r="D17" s="167"/>
      <c r="E17" s="167"/>
    </row>
    <row r="18" spans="1:5" x14ac:dyDescent="0.25">
      <c r="A18" s="167" t="s">
        <v>67</v>
      </c>
      <c r="B18" s="167"/>
      <c r="C18" s="167"/>
      <c r="D18" s="167"/>
      <c r="E18" s="167"/>
    </row>
  </sheetData>
  <mergeCells count="5">
    <mergeCell ref="A1:E1"/>
    <mergeCell ref="A2:E2"/>
    <mergeCell ref="A16:E16"/>
    <mergeCell ref="A17:E17"/>
    <mergeCell ref="A18:E18"/>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43"/>
  <sheetViews>
    <sheetView topLeftCell="A24" workbookViewId="0">
      <selection activeCell="A36" sqref="A1:A36"/>
    </sheetView>
  </sheetViews>
  <sheetFormatPr defaultRowHeight="15" x14ac:dyDescent="0.25"/>
  <cols>
    <col min="1" max="1" width="144.42578125" style="9" customWidth="1"/>
    <col min="2" max="2" width="10.7109375" style="14" bestFit="1" customWidth="1"/>
    <col min="3" max="3" width="33.28515625" style="14" customWidth="1"/>
    <col min="4" max="4" width="9.140625" style="14"/>
    <col min="5" max="16384" width="9.140625" style="9"/>
  </cols>
  <sheetData>
    <row r="1" spans="1:8" x14ac:dyDescent="0.25">
      <c r="A1" s="14" t="str">
        <f>CONCATENATE(SourceData!C1, " ", SourceData!A2, " Passenger Airline Employment Data")</f>
        <v>May 2017 Passenger Airline Employment Data</v>
      </c>
    </row>
    <row r="2" spans="1:8" x14ac:dyDescent="0.25">
      <c r="A2" s="14"/>
    </row>
    <row r="3" spans="1:8" ht="30" x14ac:dyDescent="0.25">
      <c r="A3" s="13"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f>
        <v>U.S. scheduled passenger airlines employed 3.6 percent more workers in May 2017 than in May 2016, the U.S. Department of Transportation’s Bureau of Transportation Statistics (BTS) reported today. </v>
      </c>
      <c r="B3" s="19"/>
    </row>
    <row r="4" spans="1:8" ht="30" x14ac:dyDescent="0.25">
      <c r="A4" s="13" t="str">
        <f>CONCATENATE(SourceData!C1, " was the highest monthly total (", TEXT(Table4!F7,"##,###"), ") since July 2005 (428,091) and was the 43rd consecutive month that U.S. scheduled passenger airline full-time equivalent (FTE) employment exceeded the same month of the previous year (Tables 1, 2, 3). ")</f>
        <v xml:space="preserve">May was the highest monthly total (425,251) since July 2005 (428,091) and was the 43rd consecutive month that U.S. scheduled passenger airline full-time equivalent (FTE) employment exceeded the same month of the previous year (Tables 1, 2, 3). </v>
      </c>
      <c r="B4" s="19"/>
    </row>
    <row r="5" spans="1:8" x14ac:dyDescent="0.25">
      <c r="A5" s="13"/>
      <c r="B5" s="19"/>
    </row>
    <row r="6" spans="1:8" s="10" customFormat="1" ht="30" x14ac:dyDescent="0.25">
      <c r="A6" s="13" t="str">
        <f>CONCATENATE("Month-to-month, the number of FTEs ",IF(Table1a!F15&gt;0,"rose ","fell "), Table1a!F15, " percent"," from ",SourceData!F1, " to ", SourceData!C1," (Table 1A). Scheduled passenger airline categories include network, low-cost, regional and other airlines. ", HYPERLINK("http://www.transtats.bts.gov/Employment/","Historical employment data")," can be found on the BTS web site.")</f>
        <v>Month-to-month, the number of FTEs rose 0.4 percent from April to May (Table 1A). Scheduled passenger airline categories include network, low-cost, regional and other airlines. Historical employment data can be found on the BTS web site.</v>
      </c>
      <c r="B6" s="20"/>
      <c r="C6" s="13"/>
      <c r="D6" s="13"/>
    </row>
    <row r="7" spans="1:8" x14ac:dyDescent="0.25">
      <c r="A7" s="13"/>
      <c r="B7" s="19"/>
    </row>
    <row r="8" spans="1:8" ht="30" x14ac:dyDescent="0.25">
      <c r="A8" s="13" t="str">
        <f>CONCATENATE("The four network airlines that collectively employ ",ROUND(Table4!B8*100,1), " percent of the scheduled passenger airline FTEs reported ", Table1!B16, " percent", IF(Table1!B16&gt;0," more ", " fewer "), "FTEs in ", SourceData!C1, " ", SourceData!A2, " than in ", SourceData!C1, " ", SourceData!A2-1, " (Tables 7, 8, 9). ")</f>
        <v xml:space="preserve">The four network airlines that collectively employ 65.2 percent of the scheduled passenger airline FTEs reported 2.4 percent more FTEs in May 2017 than in May 2016 (Tables 7, 8, 9). </v>
      </c>
      <c r="B8" s="19"/>
    </row>
    <row r="9" spans="1:8" ht="30" x14ac:dyDescent="0.25">
      <c r="A9" s="13" t="str">
        <f>CONCATENATE("American Airlines/U.S. Airlines Combined, Alaska Airlines, Delta Air Lines and United Airlines increased FTEs from April 2016.  "," Month-to-month, the number of network airline FTEs", IF(Table1a!B15&gt;0, " rose ", IF(Table1a!B15=0, " showed no change", " fell ")), ABS(Table1a!B15)," percent from ", SourceData!F1, " to ", SourceData!C1, " (Table 1A).")</f>
        <v>American Airlines/U.S. Airlines Combined, Alaska Airlines, Delta Air Lines and United Airlines increased FTEs from April 2016.   Month-to-month, the number of network airline FTEs rose 0.3 percent from April to May (Table 1A).</v>
      </c>
      <c r="B9" s="19"/>
    </row>
    <row r="10" spans="1:8" x14ac:dyDescent="0.25">
      <c r="A10" s="13"/>
      <c r="B10" s="19"/>
      <c r="C10" s="17"/>
      <c r="E10" s="14"/>
      <c r="F10" s="13"/>
      <c r="G10" s="14"/>
      <c r="H10" s="14"/>
    </row>
    <row r="11" spans="1:8" ht="30" x14ac:dyDescent="0.25">
      <c r="A11" s="13" t="str">
        <f ca="1">CONCATENATE("The network airlines employed ", ROUND(OFFSET(Table8!G4,SourceData!A1-1,0),1), " percent",IF(OFFSET(Table8!G4,SourceData!A1-1,0)&gt;0, " more ", " fewer "),"FTEs in ", SourceData!C1, " ",SourceData!A2," than in ", SourceData!C1, " ", SourceData!A2-4, " (Tables 8, 9). Network airlines operate a significant portion of their flights using at least one hub where connections are made for flights to down-line destinations or spoke cities.")</f>
        <v>The network airlines employed 8.1 percent more FTEs in May 2017 than in May 2013 (Tables 8, 9). Network airlines operate a significant portion of their flights using at least one hub where connections are made for flights to down-line destinations or spoke cities.</v>
      </c>
      <c r="B11" s="19"/>
      <c r="C11" s="17"/>
    </row>
    <row r="12" spans="1:8" x14ac:dyDescent="0.25">
      <c r="A12" s="13"/>
      <c r="B12" s="19"/>
      <c r="C12" s="17"/>
    </row>
    <row r="13" spans="1:8" x14ac:dyDescent="0.25">
      <c r="A13" s="13" t="str">
        <f ca="1">CONCATENATE("The six low-cost carriers reported ",ROUND(OFFSET(Table11!H4,SourceData!A1-1,0),1)," percent", IF(OFFSET(Table11!H4,SourceData!A1-1,0)&gt;0, " more ", " fewer "),"FTEs in ", SourceData!C1, " ", SourceData!A2, " than in ", SourceData!C1, " ", SourceData!A2-1, " (Tables 10, 11, 12). ")</f>
        <v xml:space="preserve">The six low-cost carriers reported 8.3 percent more FTEs in May 2017 than in May 2016 (Tables 10, 11, 12). </v>
      </c>
      <c r="B13" s="19"/>
      <c r="C13" s="17"/>
    </row>
    <row r="14" spans="1:8" x14ac:dyDescent="0.25">
      <c r="A14" s="14" t="s">
        <v>124</v>
      </c>
      <c r="B14" s="19"/>
      <c r="C14" s="17"/>
    </row>
    <row r="15" spans="1:8" ht="30" x14ac:dyDescent="0.25">
      <c r="A15" s="13" t="str">
        <f>CONCATENATE("Month-to-month, the number of low-cost airline FTEs", IF(Table1a!C15&gt;0, " rose ", " fell "),Table1a!C15," percent from ",SourceData!F1," to ",SourceData!C1,", rising for the 22nd consecutive month (Table 1A).","  The six low-cost airlines employed ", ROUND(Table12!H11,1), " percent", IF(Table12!H11&gt;0, " more ", " fewer "),"FTEs in ", SourceData!C1, " ", SourceData!A2, " than in ", SourceData!C1, " ", SourceData!A2-4, " (Tables 11, 12). ")</f>
        <v xml:space="preserve">Month-to-month, the number of low-cost airline FTEs rose 0.9 percent from April to May, rising for the 22nd consecutive month (Table 1A).  The six low-cost airlines employed 27.3 percent more FTEs in May 2017 than in May 2013 (Tables 11, 12). </v>
      </c>
      <c r="B15" s="19"/>
      <c r="C15" s="17"/>
    </row>
    <row r="16" spans="1:8" x14ac:dyDescent="0.25">
      <c r="A16" s="13" t="s">
        <v>96</v>
      </c>
      <c r="B16" s="19"/>
      <c r="C16" s="17"/>
    </row>
    <row r="17" spans="1:3" s="9" customFormat="1" x14ac:dyDescent="0.25">
      <c r="A17" s="13"/>
      <c r="B17" s="19"/>
      <c r="C17" s="17"/>
    </row>
    <row r="18" spans="1:3" s="9" customFormat="1" ht="30" x14ac:dyDescent="0.25">
      <c r="A18" s="13" t="str">
        <f ca="1">CONCATENATE("The 11 regional carriers reported ",ROUND(OFFSET(Table14!H4,SourceData!A1-1,0),1)," percent", IF(OFFSET(Table14!H4,SourceData!A1-1,0)&gt;0," more ", " fewer "),"FTEs in ",SourceData!C1, " ",SourceData!A2," than in ", SourceData!C1," ",SourceData!A2-1," (Tables 13, 14, 15).  Eight regional airlines –Envoy Air, SkyWest Airlines Inc., Republic Airlines, Endeavor Air Inc., Horizon Air, Mesa Airlines Inc., PSA Airlines Inc. and Compass Airlines increased FTEs from ", SourceData!C1," ",  SourceData!A2-1,".   ")</f>
        <v xml:space="preserve">The 11 regional carriers reported 2.5 percent more FTEs in May 2017 than in May 2016 (Tables 13, 14, 15).  Eight regional airlines –Envoy Air, SkyWest Airlines Inc., Republic Airlines, Endeavor Air Inc., Horizon Air, Mesa Airlines Inc., PSA Airlines Inc. and Compass Airlines increased FTEs from May 2016.   </v>
      </c>
      <c r="B18" s="19"/>
      <c r="C18" s="15"/>
    </row>
    <row r="19" spans="1:3" s="9" customFormat="1" ht="45" x14ac:dyDescent="0.25">
      <c r="A19" s="13" t="str">
        <f>CONCATENATE("Both ExpressJet and Air Wisconsin reported a decrease, while GoJet was unchanged (Table 15). Month-to-month, the number of regional airline FTEs",IF(Table1a!D15&gt;0, " rose ", " fell "), Table1a!D15," percent from ",SourceData!F1, " to ",SourceData!C1, " (Table 1A). The 11 regional carriers reporting in ",SourceData!C1, " ", SourceData!A2," employed ",ROUND(ABS(Table15!H19),1)," percent",IF(Table15!H19&gt;0, " more ", " fewer "),"FTEs in ",SourceData!C1,"  ", SourceData!A2," than the 15 carriers reporting in ",SourceData!C1," ", SourceData!A2-4," (Tables 14, 15). ")</f>
        <v>Both ExpressJet and Air Wisconsin reported a decrease, while GoJet was unchanged (Table 15). Month-to-month, the number of regional airline FTEs rose 0.7 percent from April to May (Table 1A). The 11 regional carriers reporting in May 2017 employed 4.8 percent more FTEs in May  2017 than the 15 carriers reporting in May 2013 (Tables 14, 15). </v>
      </c>
      <c r="B19" s="19"/>
      <c r="C19" s="14"/>
    </row>
    <row r="20" spans="1:3" s="9" customFormat="1" x14ac:dyDescent="0.25">
      <c r="A20" s="13" t="s">
        <v>97</v>
      </c>
      <c r="B20" s="19"/>
      <c r="C20" s="14"/>
    </row>
    <row r="21" spans="1:3" s="9" customFormat="1" x14ac:dyDescent="0.25">
      <c r="A21" s="13"/>
      <c r="B21" s="14"/>
      <c r="C21" s="14"/>
    </row>
    <row r="22" spans="1:3" s="9" customFormat="1" ht="30" x14ac:dyDescent="0.25">
      <c r="A22" s="13"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65.2 percent of the 425,251 FTEs employed by all scheduled passenger airlines in May, the six low-cost carriers employed 20.9 percent and the 11 regional carriers employed 12.2 percent (Table 4). </v>
      </c>
      <c r="B22" s="14"/>
      <c r="C22" s="14"/>
    </row>
    <row r="23" spans="1:3" s="9" customFormat="1" x14ac:dyDescent="0.25">
      <c r="A23" s="13" t="str">
        <f>CONCATENATE("The three airlines with the most FTEs in ",SourceData!C1," – American, United  and Delta– employed ",ROUND(100*(SUM(Table6!C4:C6))/Table4!F7,1)," percent of the month’s total passenger airline FTEs (Tables 3, 6). ")</f>
        <v xml:space="preserve">The three airlines with the most FTEs in May – American, United  and Delta– employed 62.3 percent of the month’s total passenger airline FTEs (Tables 3, 6). </v>
      </c>
      <c r="B23" s="14"/>
      <c r="C23" s="14"/>
    </row>
    <row r="24" spans="1:3" s="9" customFormat="1" ht="30" x14ac:dyDescent="0.25">
      <c r="A24" s="13" t="str">
        <f ca="1">CONCATENATE("From ",Table5!A4," to ",OFFSET(Table5!A5,2,0),", the network share of FTEs",IF(OFFSET(Table5!B4,9,0)&gt;Table5!B4, " rose ", " fell "), "from ",Table5!B4, " percent to ", OFFSET(Table5!B5,2,0),"  percent, the low-cost share ",IF(OFFSET(Table5!C4,2,0)&gt;Table5!C4, " rose", " dropped "), " from ",Table5!C4, " percent to ", OFFSET(Table5!C5,2,0), " and the regional airline share ",IF(OFFSET(Table5!D4,2,0)&gt;Table5!D4, " rose", " dropped "), " from ",Table5!D4, " percent to ", OFFSET(Table5!D5,2,0), " percent (Table 5).")</f>
        <v>From 2006 to 2017, the network share of FTEs fell from 65.9 percent to 65.2  percent, the low-cost share  rose from 17.3 percent to 20.9 and the regional airline share  dropped  from 14.7 percent to 12.2 percent (Table 5).</v>
      </c>
      <c r="B24" s="14"/>
      <c r="C24" s="14"/>
    </row>
    <row r="25" spans="1:3" s="9" customFormat="1" x14ac:dyDescent="0.25">
      <c r="A25" s="14"/>
      <c r="B25" s="14"/>
      <c r="C25" s="14"/>
    </row>
    <row r="26" spans="1:3" s="9" customFormat="1" x14ac:dyDescent="0.25">
      <c r="A26" s="13"/>
      <c r="B26" s="14"/>
      <c r="C26" s="14"/>
    </row>
    <row r="27" spans="1:3" s="9" customFormat="1" ht="30" x14ac:dyDescent="0.25">
      <c r="A27" s="13" t="str">
        <f>CONCATENATE("Top Employers by Group: ", Table9!B6, " employed the most FTEs (",TEXT(Table9!G6,"##,###"),") in ", SourceData!C1," among the network airlines, ", Table12!B5," employed the most FTEs (", TEXT(Table12!G5,"##,###"),") among low-cost airlines, and ", Table15!B5," employed the most FTEs (", TEXT(Table15!G5,"##,###"), ") among regional airlines. ")</f>
        <v xml:space="preserve">Top Employers by Group: American  employed the most FTEs (100,528) in May among the network airlines, Southwest employed the most FTEs (55,115) among low-cost airlines, and Envoy  employed the most FTEs (11,489) among regional airlines. </v>
      </c>
      <c r="B27" s="14"/>
      <c r="C27" s="14"/>
    </row>
    <row r="28" spans="1:3" s="9" customFormat="1" x14ac:dyDescent="0.25">
      <c r="A28" s="13" t="str">
        <f>CONCATENATE("The top three employers in the industry are network airlines (Table 6).")</f>
        <v>The top three employers in the industry are network airlines (Table 6).</v>
      </c>
      <c r="B28" s="14"/>
      <c r="C28" s="14"/>
    </row>
    <row r="29" spans="1:3" s="9" customFormat="1" x14ac:dyDescent="0.25">
      <c r="A29" s="13"/>
      <c r="B29" s="14"/>
      <c r="C29" s="14"/>
    </row>
    <row r="30" spans="1:3" s="9" customFormat="1" ht="45" x14ac:dyDescent="0.25">
      <c r="A30" s="13" t="s">
        <v>92</v>
      </c>
      <c r="B30" s="14"/>
      <c r="C30" s="14"/>
    </row>
    <row r="31" spans="1:3" s="9" customFormat="1" x14ac:dyDescent="0.25">
      <c r="A31" s="13"/>
      <c r="B31" s="14"/>
      <c r="C31" s="14"/>
    </row>
    <row r="32" spans="1:3" s="9" customFormat="1" x14ac:dyDescent="0.25">
      <c r="A32" s="13" t="s">
        <v>93</v>
      </c>
      <c r="B32" s="14"/>
      <c r="C32" s="14"/>
    </row>
    <row r="33" spans="1:2" s="9" customFormat="1" x14ac:dyDescent="0.25">
      <c r="A33" s="13"/>
      <c r="B33" s="14"/>
    </row>
    <row r="34" spans="1:2" s="9" customFormat="1" ht="30" x14ac:dyDescent="0.25">
      <c r="A34" s="13" t="s">
        <v>94</v>
      </c>
      <c r="B34" s="14"/>
    </row>
    <row r="35" spans="1:2" s="9" customFormat="1" x14ac:dyDescent="0.25">
      <c r="A35" s="13"/>
      <c r="B35" s="14"/>
    </row>
    <row r="36" spans="1:2" s="9" customFormat="1" ht="30" x14ac:dyDescent="0.25">
      <c r="A36" s="13" t="s">
        <v>95</v>
      </c>
      <c r="B36" s="14"/>
    </row>
    <row r="37" spans="1:2" s="9" customFormat="1" x14ac:dyDescent="0.25">
      <c r="A37" s="13"/>
      <c r="B37" s="14"/>
    </row>
    <row r="38" spans="1:2" s="9" customFormat="1" ht="30" x14ac:dyDescent="0.25">
      <c r="A38" s="33" t="s">
        <v>121</v>
      </c>
      <c r="B38" s="14"/>
    </row>
    <row r="39" spans="1:2" s="9" customFormat="1" x14ac:dyDescent="0.25">
      <c r="A39" s="13"/>
      <c r="B39" s="14"/>
    </row>
    <row r="40" spans="1:2" s="9" customFormat="1" x14ac:dyDescent="0.25">
      <c r="A40" s="13"/>
      <c r="B40" s="14"/>
    </row>
    <row r="41" spans="1:2" s="9" customFormat="1" x14ac:dyDescent="0.25">
      <c r="A41" s="13"/>
      <c r="B41" s="14"/>
    </row>
    <row r="42" spans="1:2" s="9" customFormat="1" x14ac:dyDescent="0.25">
      <c r="A42" s="13"/>
      <c r="B42" s="14"/>
    </row>
    <row r="43" spans="1:2" s="9" customFormat="1" x14ac:dyDescent="0.25">
      <c r="A43" s="13"/>
      <c r="B43" s="14"/>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H20"/>
  <sheetViews>
    <sheetView zoomScaleNormal="100" zoomScaleSheetLayoutView="90" workbookViewId="0">
      <selection activeCell="A20" sqref="A20:H20"/>
    </sheetView>
  </sheetViews>
  <sheetFormatPr defaultRowHeight="15" x14ac:dyDescent="0.25"/>
  <cols>
    <col min="1" max="1" width="20.140625" customWidth="1"/>
    <col min="2" max="2" width="13.42578125" bestFit="1" customWidth="1"/>
    <col min="3" max="3" width="13" bestFit="1" customWidth="1"/>
    <col min="4" max="4" width="12.5703125" bestFit="1" customWidth="1"/>
    <col min="5" max="6" width="13" bestFit="1" customWidth="1"/>
    <col min="7" max="7" width="14.85546875" bestFit="1" customWidth="1"/>
    <col min="8" max="8" width="14.85546875" customWidth="1"/>
  </cols>
  <sheetData>
    <row r="1" spans="1:8" ht="27.75" customHeight="1" x14ac:dyDescent="0.25">
      <c r="A1" s="160" t="s">
        <v>173</v>
      </c>
      <c r="B1" s="160"/>
      <c r="C1" s="160"/>
      <c r="D1" s="160"/>
      <c r="E1" s="160"/>
      <c r="F1" s="160"/>
      <c r="G1" s="160"/>
      <c r="H1" s="160"/>
    </row>
    <row r="2" spans="1:8" x14ac:dyDescent="0.25">
      <c r="A2" s="163"/>
      <c r="B2" s="156">
        <v>2013</v>
      </c>
      <c r="C2" s="156">
        <v>2014</v>
      </c>
      <c r="D2" s="156">
        <v>2015</v>
      </c>
      <c r="E2" s="156">
        <v>2016</v>
      </c>
      <c r="F2" s="156">
        <v>2017</v>
      </c>
      <c r="G2" s="156" t="s">
        <v>76</v>
      </c>
      <c r="H2" s="156"/>
    </row>
    <row r="3" spans="1:8" x14ac:dyDescent="0.25">
      <c r="A3" s="163" t="s">
        <v>26</v>
      </c>
      <c r="B3" s="156"/>
      <c r="C3" s="156"/>
      <c r="D3" s="156"/>
      <c r="E3" s="156"/>
      <c r="F3" s="156"/>
      <c r="G3" s="123" t="s">
        <v>130</v>
      </c>
      <c r="H3" s="123" t="s">
        <v>131</v>
      </c>
    </row>
    <row r="4" spans="1:8" x14ac:dyDescent="0.25">
      <c r="A4" s="36" t="s">
        <v>14</v>
      </c>
      <c r="B4" s="51">
        <v>69465</v>
      </c>
      <c r="C4" s="51">
        <v>69693</v>
      </c>
      <c r="D4" s="51">
        <v>72909</v>
      </c>
      <c r="E4" s="51">
        <v>78638</v>
      </c>
      <c r="F4" s="51">
        <v>86287</v>
      </c>
      <c r="G4" s="75">
        <v>24.216511912473905</v>
      </c>
      <c r="H4" s="75">
        <v>9.7268496146900993</v>
      </c>
    </row>
    <row r="5" spans="1:8" x14ac:dyDescent="0.25">
      <c r="A5" s="38" t="s">
        <v>15</v>
      </c>
      <c r="B5" s="53">
        <v>69630</v>
      </c>
      <c r="C5" s="53">
        <v>70135</v>
      </c>
      <c r="D5" s="53">
        <v>73351</v>
      </c>
      <c r="E5" s="53">
        <v>79578</v>
      </c>
      <c r="F5" s="53">
        <v>87030</v>
      </c>
      <c r="G5" s="54">
        <v>24.989228780697974</v>
      </c>
      <c r="H5" s="54">
        <v>9.3643971952047043</v>
      </c>
    </row>
    <row r="6" spans="1:8" x14ac:dyDescent="0.25">
      <c r="A6" s="38" t="s">
        <v>16</v>
      </c>
      <c r="B6" s="53">
        <v>69854</v>
      </c>
      <c r="C6" s="53">
        <v>70384</v>
      </c>
      <c r="D6" s="53">
        <v>73163</v>
      </c>
      <c r="E6" s="53">
        <v>80202</v>
      </c>
      <c r="F6" s="53">
        <v>87532</v>
      </c>
      <c r="G6" s="54">
        <v>25.307069029690499</v>
      </c>
      <c r="H6" s="54">
        <v>9.1394229570334904</v>
      </c>
    </row>
    <row r="7" spans="1:8" s="11" customFormat="1" x14ac:dyDescent="0.25">
      <c r="A7" s="38" t="s">
        <v>17</v>
      </c>
      <c r="B7" s="53">
        <v>69677</v>
      </c>
      <c r="C7" s="53">
        <v>70751</v>
      </c>
      <c r="D7" s="53">
        <v>73695</v>
      </c>
      <c r="E7" s="53">
        <v>81180</v>
      </c>
      <c r="F7" s="53">
        <v>88079</v>
      </c>
      <c r="G7" s="54">
        <v>26.41043672948032</v>
      </c>
      <c r="H7" s="54">
        <v>8.498398620349839</v>
      </c>
    </row>
    <row r="8" spans="1:8" s="2" customFormat="1" x14ac:dyDescent="0.25">
      <c r="A8" s="38" t="s">
        <v>18</v>
      </c>
      <c r="B8" s="53">
        <v>69818</v>
      </c>
      <c r="C8" s="53">
        <v>71095</v>
      </c>
      <c r="D8" s="53">
        <v>74167</v>
      </c>
      <c r="E8" s="53">
        <v>82070</v>
      </c>
      <c r="F8" s="53">
        <v>88859</v>
      </c>
      <c r="G8" s="54">
        <v>27.272336646710016</v>
      </c>
      <c r="H8" s="54">
        <v>8.2722066528573173</v>
      </c>
    </row>
    <row r="9" spans="1:8" s="2" customFormat="1" x14ac:dyDescent="0.25">
      <c r="A9" s="38" t="s">
        <v>19</v>
      </c>
      <c r="B9" s="53">
        <v>69574</v>
      </c>
      <c r="C9" s="53">
        <v>71074</v>
      </c>
      <c r="D9" s="53">
        <v>74592</v>
      </c>
      <c r="E9" s="53">
        <v>82796</v>
      </c>
      <c r="F9" s="53"/>
      <c r="G9" s="54"/>
      <c r="H9" s="54"/>
    </row>
    <row r="10" spans="1:8" s="11" customFormat="1" x14ac:dyDescent="0.25">
      <c r="A10" s="38" t="s">
        <v>20</v>
      </c>
      <c r="B10" s="53">
        <v>69510</v>
      </c>
      <c r="C10" s="53">
        <v>71272</v>
      </c>
      <c r="D10" s="53">
        <v>74999</v>
      </c>
      <c r="E10" s="53">
        <v>83481</v>
      </c>
      <c r="F10" s="53"/>
      <c r="G10" s="54"/>
      <c r="H10" s="54"/>
    </row>
    <row r="11" spans="1:8" s="2" customFormat="1" x14ac:dyDescent="0.25">
      <c r="A11" s="38" t="s">
        <v>21</v>
      </c>
      <c r="B11" s="53">
        <v>69286</v>
      </c>
      <c r="C11" s="53">
        <v>71387</v>
      </c>
      <c r="D11" s="53">
        <v>75549</v>
      </c>
      <c r="E11" s="53">
        <v>83823</v>
      </c>
      <c r="F11" s="53"/>
      <c r="G11" s="54"/>
      <c r="H11" s="54"/>
    </row>
    <row r="12" spans="1:8" x14ac:dyDescent="0.25">
      <c r="A12" s="38" t="s">
        <v>22</v>
      </c>
      <c r="B12" s="53">
        <v>69426</v>
      </c>
      <c r="C12" s="53">
        <v>71428</v>
      </c>
      <c r="D12" s="53">
        <v>76176</v>
      </c>
      <c r="E12" s="53">
        <v>84284</v>
      </c>
      <c r="F12" s="53"/>
      <c r="G12" s="54"/>
      <c r="H12" s="54"/>
    </row>
    <row r="13" spans="1:8" s="11" customFormat="1" x14ac:dyDescent="0.25">
      <c r="A13" s="38" t="s">
        <v>23</v>
      </c>
      <c r="B13" s="53">
        <v>69496</v>
      </c>
      <c r="C13" s="53">
        <v>72110</v>
      </c>
      <c r="D13" s="53">
        <v>77063</v>
      </c>
      <c r="E13" s="53">
        <v>85033</v>
      </c>
      <c r="F13" s="53"/>
      <c r="G13" s="54"/>
      <c r="H13" s="54"/>
    </row>
    <row r="14" spans="1:8" s="11" customFormat="1" x14ac:dyDescent="0.25">
      <c r="A14" s="38" t="s">
        <v>24</v>
      </c>
      <c r="B14" s="53">
        <v>69402</v>
      </c>
      <c r="C14" s="53">
        <v>73014</v>
      </c>
      <c r="D14" s="53">
        <v>77783</v>
      </c>
      <c r="E14" s="53">
        <v>85439</v>
      </c>
      <c r="F14" s="53"/>
      <c r="G14" s="54"/>
      <c r="H14" s="54"/>
    </row>
    <row r="15" spans="1:8" s="2" customFormat="1" x14ac:dyDescent="0.25">
      <c r="A15" s="38" t="s">
        <v>25</v>
      </c>
      <c r="B15" s="53">
        <v>69365</v>
      </c>
      <c r="C15" s="53">
        <v>72399</v>
      </c>
      <c r="D15" s="53">
        <v>78035</v>
      </c>
      <c r="E15" s="53">
        <v>85434</v>
      </c>
      <c r="F15" s="53"/>
      <c r="G15" s="54"/>
      <c r="H15" s="56"/>
    </row>
    <row r="16" spans="1:8" s="2" customFormat="1" x14ac:dyDescent="0.25">
      <c r="A16" s="46" t="s">
        <v>132</v>
      </c>
      <c r="B16" s="125">
        <v>69688.800000000003</v>
      </c>
      <c r="C16" s="125">
        <v>70411.600000000006</v>
      </c>
      <c r="D16" s="125">
        <v>73457</v>
      </c>
      <c r="E16" s="125">
        <v>80333.600000000006</v>
      </c>
      <c r="F16" s="125">
        <v>87557.4</v>
      </c>
      <c r="G16" s="126">
        <v>25.639116619810544</v>
      </c>
      <c r="H16" s="126">
        <v>9.0002550080270911</v>
      </c>
    </row>
    <row r="17" spans="1:8" x14ac:dyDescent="0.25">
      <c r="A17" s="40" t="s">
        <v>128</v>
      </c>
      <c r="B17" s="76">
        <v>69553.215384615381</v>
      </c>
      <c r="C17" s="76">
        <v>71165.661538461543</v>
      </c>
      <c r="D17" s="76">
        <v>74995.307692307688</v>
      </c>
      <c r="E17" s="76">
        <v>82483.969230769231</v>
      </c>
      <c r="F17" s="76"/>
      <c r="G17" s="77"/>
      <c r="H17" s="77"/>
    </row>
    <row r="18" spans="1:8" ht="30" customHeight="1" x14ac:dyDescent="0.25">
      <c r="A18" s="155" t="s">
        <v>64</v>
      </c>
      <c r="B18" s="155"/>
      <c r="C18" s="155"/>
      <c r="D18" s="155"/>
      <c r="E18" s="155"/>
      <c r="F18" s="155"/>
      <c r="G18" s="155"/>
      <c r="H18" s="155"/>
    </row>
    <row r="19" spans="1:8" x14ac:dyDescent="0.25">
      <c r="A19" s="155" t="s">
        <v>88</v>
      </c>
      <c r="B19" s="155"/>
      <c r="C19" s="155"/>
      <c r="D19" s="155"/>
      <c r="E19" s="155"/>
      <c r="F19" s="155"/>
      <c r="G19" s="155"/>
      <c r="H19" s="155"/>
    </row>
    <row r="20" spans="1:8" x14ac:dyDescent="0.25">
      <c r="A20" s="155" t="s">
        <v>65</v>
      </c>
      <c r="B20" s="155"/>
      <c r="C20" s="155"/>
      <c r="D20" s="155"/>
      <c r="E20" s="155"/>
      <c r="F20" s="155"/>
      <c r="G20" s="155"/>
      <c r="H20" s="155"/>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scale="7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I14"/>
  <sheetViews>
    <sheetView zoomScaleNormal="100" zoomScaleSheetLayoutView="100" workbookViewId="0">
      <selection activeCell="A12" sqref="A12:I12"/>
    </sheetView>
  </sheetViews>
  <sheetFormatPr defaultRowHeight="15" x14ac:dyDescent="0.25"/>
  <cols>
    <col min="1" max="1" width="7.5703125" style="34" customWidth="1"/>
    <col min="2" max="2" width="15.140625" style="34" customWidth="1"/>
    <col min="3" max="7" width="11.140625" style="34" customWidth="1"/>
    <col min="8" max="9" width="9.7109375" style="34" customWidth="1"/>
    <col min="10" max="16384" width="9.140625" style="34"/>
  </cols>
  <sheetData>
    <row r="1" spans="1:9" x14ac:dyDescent="0.25">
      <c r="A1" s="160" t="s">
        <v>172</v>
      </c>
      <c r="B1" s="160"/>
      <c r="C1" s="160"/>
      <c r="D1" s="160"/>
      <c r="E1" s="160"/>
      <c r="F1" s="160"/>
      <c r="G1" s="160"/>
      <c r="H1" s="160"/>
      <c r="I1" s="160"/>
    </row>
    <row r="2" spans="1:9" x14ac:dyDescent="0.25">
      <c r="A2" s="155" t="s">
        <v>140</v>
      </c>
      <c r="B2" s="155"/>
      <c r="C2" s="155"/>
      <c r="D2" s="155"/>
      <c r="E2" s="155"/>
      <c r="F2" s="155"/>
      <c r="G2" s="155"/>
      <c r="H2" s="155"/>
      <c r="I2" s="155"/>
    </row>
    <row r="3" spans="1:9" x14ac:dyDescent="0.25">
      <c r="A3" s="168" t="s">
        <v>28</v>
      </c>
      <c r="B3" s="168" t="s">
        <v>29</v>
      </c>
      <c r="C3" s="168">
        <v>2013</v>
      </c>
      <c r="D3" s="168">
        <v>2014</v>
      </c>
      <c r="E3" s="168">
        <v>2015</v>
      </c>
      <c r="F3" s="168">
        <v>2016</v>
      </c>
      <c r="G3" s="168">
        <v>2017</v>
      </c>
      <c r="H3" s="156" t="s">
        <v>76</v>
      </c>
      <c r="I3" s="156"/>
    </row>
    <row r="4" spans="1:9" s="118" customFormat="1" ht="29.25" x14ac:dyDescent="0.25">
      <c r="A4" s="169"/>
      <c r="B4" s="169"/>
      <c r="C4" s="169"/>
      <c r="D4" s="169"/>
      <c r="E4" s="169"/>
      <c r="F4" s="169"/>
      <c r="G4" s="169"/>
      <c r="H4" s="136" t="s">
        <v>130</v>
      </c>
      <c r="I4" s="136" t="s">
        <v>131</v>
      </c>
    </row>
    <row r="5" spans="1:9" x14ac:dyDescent="0.25">
      <c r="A5" s="34">
        <v>1</v>
      </c>
      <c r="B5" s="48" t="s">
        <v>153</v>
      </c>
      <c r="C5" s="137">
        <v>45498</v>
      </c>
      <c r="D5" s="137">
        <v>45342</v>
      </c>
      <c r="E5" s="137">
        <v>47496</v>
      </c>
      <c r="F5" s="137">
        <v>51888</v>
      </c>
      <c r="G5" s="137">
        <v>55115</v>
      </c>
      <c r="H5" s="138">
        <v>21.137192843641479</v>
      </c>
      <c r="I5" s="138">
        <v>6.2191643539932162</v>
      </c>
    </row>
    <row r="6" spans="1:9" x14ac:dyDescent="0.25">
      <c r="A6" s="34">
        <v>2</v>
      </c>
      <c r="B6" s="48" t="s">
        <v>154</v>
      </c>
      <c r="C6" s="137">
        <v>13009</v>
      </c>
      <c r="D6" s="137">
        <v>13757</v>
      </c>
      <c r="E6" s="137">
        <v>14592</v>
      </c>
      <c r="F6" s="137">
        <v>15737</v>
      </c>
      <c r="G6" s="137">
        <v>17465</v>
      </c>
      <c r="H6" s="138">
        <v>34.25320931662695</v>
      </c>
      <c r="I6" s="138">
        <v>10.980491834530088</v>
      </c>
    </row>
    <row r="7" spans="1:9" x14ac:dyDescent="0.25">
      <c r="A7" s="34">
        <v>3</v>
      </c>
      <c r="B7" s="48" t="s">
        <v>155</v>
      </c>
      <c r="C7" s="137">
        <v>3256</v>
      </c>
      <c r="D7" s="137">
        <v>3668</v>
      </c>
      <c r="E7" s="137">
        <v>4227</v>
      </c>
      <c r="F7" s="137">
        <v>5277</v>
      </c>
      <c r="G7" s="137">
        <v>5953</v>
      </c>
      <c r="H7" s="138">
        <v>82.831695331695329</v>
      </c>
      <c r="I7" s="138">
        <v>12.810308887625546</v>
      </c>
    </row>
    <row r="8" spans="1:9" x14ac:dyDescent="0.25">
      <c r="A8" s="34">
        <v>4</v>
      </c>
      <c r="B8" s="48" t="s">
        <v>156</v>
      </c>
      <c r="C8" s="137">
        <v>1906</v>
      </c>
      <c r="D8" s="137">
        <v>2148</v>
      </c>
      <c r="E8" s="137">
        <v>2520</v>
      </c>
      <c r="F8" s="137">
        <v>3208</v>
      </c>
      <c r="G8" s="137">
        <v>3611</v>
      </c>
      <c r="H8" s="138">
        <v>89.454354669464848</v>
      </c>
      <c r="I8" s="138">
        <v>12.562344139650872</v>
      </c>
    </row>
    <row r="9" spans="1:9" x14ac:dyDescent="0.25">
      <c r="A9" s="34">
        <v>5</v>
      </c>
      <c r="B9" s="48" t="s">
        <v>157</v>
      </c>
      <c r="C9" s="137">
        <v>3724</v>
      </c>
      <c r="D9" s="137">
        <v>3670</v>
      </c>
      <c r="E9" s="137">
        <v>2732</v>
      </c>
      <c r="F9" s="137">
        <v>3057</v>
      </c>
      <c r="G9" s="137">
        <v>3607</v>
      </c>
      <c r="H9" s="138">
        <v>-3.1417830290010738</v>
      </c>
      <c r="I9" s="138">
        <v>17.99149492966961</v>
      </c>
    </row>
    <row r="10" spans="1:9" x14ac:dyDescent="0.25">
      <c r="A10" s="34">
        <v>6</v>
      </c>
      <c r="B10" s="48" t="s">
        <v>158</v>
      </c>
      <c r="C10" s="137">
        <v>2425</v>
      </c>
      <c r="D10" s="137">
        <v>2510</v>
      </c>
      <c r="E10" s="137">
        <v>2600</v>
      </c>
      <c r="F10" s="137">
        <v>2903</v>
      </c>
      <c r="G10" s="137">
        <v>3108</v>
      </c>
      <c r="H10" s="138">
        <v>28.164948453608247</v>
      </c>
      <c r="I10" s="138">
        <v>7.0616603513606613</v>
      </c>
    </row>
    <row r="11" spans="1:9" x14ac:dyDescent="0.25">
      <c r="A11" s="83"/>
      <c r="B11" s="139" t="s">
        <v>84</v>
      </c>
      <c r="C11" s="140">
        <v>69818</v>
      </c>
      <c r="D11" s="140">
        <v>71095</v>
      </c>
      <c r="E11" s="140">
        <v>74167</v>
      </c>
      <c r="F11" s="140">
        <v>82070</v>
      </c>
      <c r="G11" s="140">
        <v>88859</v>
      </c>
      <c r="H11" s="141">
        <v>27.272336646710016</v>
      </c>
      <c r="I11" s="141">
        <v>8.2722066528573173</v>
      </c>
    </row>
    <row r="12" spans="1:9" ht="30" customHeight="1" x14ac:dyDescent="0.25">
      <c r="A12" s="155" t="s">
        <v>64</v>
      </c>
      <c r="B12" s="155"/>
      <c r="C12" s="155"/>
      <c r="D12" s="155"/>
      <c r="E12" s="155"/>
      <c r="F12" s="155"/>
      <c r="G12" s="155"/>
      <c r="H12" s="155"/>
      <c r="I12" s="155"/>
    </row>
    <row r="13" spans="1:9" x14ac:dyDescent="0.25">
      <c r="A13" s="155" t="s">
        <v>65</v>
      </c>
      <c r="B13" s="155"/>
      <c r="C13" s="155"/>
      <c r="D13" s="155"/>
      <c r="E13" s="155"/>
      <c r="F13" s="155"/>
      <c r="G13" s="155"/>
      <c r="H13" s="155"/>
      <c r="I13" s="155"/>
    </row>
    <row r="14" spans="1:9" x14ac:dyDescent="0.25">
      <c r="A14" s="155" t="s">
        <v>67</v>
      </c>
      <c r="B14" s="155"/>
      <c r="C14" s="155"/>
      <c r="D14" s="155"/>
      <c r="E14" s="155"/>
      <c r="F14" s="155"/>
      <c r="G14" s="155"/>
      <c r="H14" s="155"/>
      <c r="I14" s="155"/>
    </row>
  </sheetData>
  <sortState ref="B20:G25">
    <sortCondition descending="1" ref="G20:G25"/>
  </sortState>
  <mergeCells count="13">
    <mergeCell ref="A12:I12"/>
    <mergeCell ref="A13:I13"/>
    <mergeCell ref="A14:I14"/>
    <mergeCell ref="A1:I1"/>
    <mergeCell ref="A3:A4"/>
    <mergeCell ref="B3:B4"/>
    <mergeCell ref="C3:C4"/>
    <mergeCell ref="D3:D4"/>
    <mergeCell ref="E3:E4"/>
    <mergeCell ref="F3:F4"/>
    <mergeCell ref="G3:G4"/>
    <mergeCell ref="H3:I3"/>
    <mergeCell ref="A2:I2"/>
  </mergeCells>
  <pageMargins left="0.7" right="0.7" top="0.75" bottom="0.75" header="0.3" footer="0.3"/>
  <pageSetup scale="9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E18"/>
  <sheetViews>
    <sheetView workbookViewId="0">
      <selection activeCell="A16" sqref="A16:E16"/>
    </sheetView>
  </sheetViews>
  <sheetFormatPr defaultRowHeight="15" x14ac:dyDescent="0.25"/>
  <cols>
    <col min="1" max="1" width="15.42578125" customWidth="1"/>
  </cols>
  <sheetData>
    <row r="1" spans="1:5" ht="45" customHeight="1" x14ac:dyDescent="0.25">
      <c r="A1" s="153" t="s">
        <v>89</v>
      </c>
      <c r="B1" s="153"/>
      <c r="C1" s="153"/>
      <c r="D1" s="153"/>
      <c r="E1" s="153"/>
    </row>
    <row r="2" spans="1:5" s="4" customFormat="1" ht="12" x14ac:dyDescent="0.2">
      <c r="A2" s="150" t="s">
        <v>83</v>
      </c>
      <c r="B2" s="150"/>
      <c r="C2" s="150"/>
      <c r="D2" s="150"/>
      <c r="E2" s="150"/>
    </row>
    <row r="3" spans="1:5" ht="30" customHeight="1" x14ac:dyDescent="0.25">
      <c r="A3" s="122" t="s">
        <v>13</v>
      </c>
      <c r="B3" s="122">
        <v>2014</v>
      </c>
      <c r="C3" s="122">
        <v>2015</v>
      </c>
      <c r="D3" s="122">
        <v>2016</v>
      </c>
      <c r="E3" s="122">
        <v>2017</v>
      </c>
    </row>
    <row r="4" spans="1:5" x14ac:dyDescent="0.25">
      <c r="A4" s="36" t="s">
        <v>14</v>
      </c>
      <c r="B4" s="42">
        <v>-0.4</v>
      </c>
      <c r="C4" s="42">
        <v>-1.9</v>
      </c>
      <c r="D4" s="42">
        <v>2</v>
      </c>
      <c r="E4" s="42">
        <v>1.9</v>
      </c>
    </row>
    <row r="5" spans="1:5" x14ac:dyDescent="0.25">
      <c r="A5" s="38" t="s">
        <v>15</v>
      </c>
      <c r="B5" s="43">
        <v>0.5</v>
      </c>
      <c r="C5" s="43">
        <v>-0.3</v>
      </c>
      <c r="D5" s="43">
        <v>0.2</v>
      </c>
      <c r="E5" s="54">
        <v>2.4</v>
      </c>
    </row>
    <row r="6" spans="1:5" x14ac:dyDescent="0.25">
      <c r="A6" s="38" t="s">
        <v>16</v>
      </c>
      <c r="B6" s="43">
        <v>0.9</v>
      </c>
      <c r="C6" s="43">
        <v>-0.5</v>
      </c>
      <c r="D6" s="43">
        <v>0.1</v>
      </c>
      <c r="E6" s="54">
        <v>2</v>
      </c>
    </row>
    <row r="7" spans="1:5" s="11" customFormat="1" x14ac:dyDescent="0.25">
      <c r="A7" s="38" t="s">
        <v>17</v>
      </c>
      <c r="B7" s="43">
        <v>2.2999999999999998</v>
      </c>
      <c r="C7" s="43">
        <v>-0.4</v>
      </c>
      <c r="D7" s="43">
        <v>0.1</v>
      </c>
      <c r="E7" s="54">
        <v>2.1</v>
      </c>
    </row>
    <row r="8" spans="1:5" s="2" customFormat="1" x14ac:dyDescent="0.25">
      <c r="A8" s="46" t="s">
        <v>18</v>
      </c>
      <c r="B8" s="47">
        <v>2.4</v>
      </c>
      <c r="C8" s="47">
        <v>-0.3</v>
      </c>
      <c r="D8" s="47">
        <v>0.2</v>
      </c>
      <c r="E8" s="56">
        <v>2.5</v>
      </c>
    </row>
    <row r="9" spans="1:5" x14ac:dyDescent="0.25">
      <c r="A9" s="38" t="s">
        <v>19</v>
      </c>
      <c r="B9" s="43">
        <v>1.9</v>
      </c>
      <c r="C9" s="43">
        <v>0.1</v>
      </c>
      <c r="D9" s="43">
        <v>0.9</v>
      </c>
      <c r="E9" s="54"/>
    </row>
    <row r="10" spans="1:5" s="11" customFormat="1" x14ac:dyDescent="0.25">
      <c r="A10" s="38" t="s">
        <v>20</v>
      </c>
      <c r="B10" s="43">
        <v>3.5</v>
      </c>
      <c r="C10" s="43">
        <v>-3.3</v>
      </c>
      <c r="D10" s="43">
        <v>3.3</v>
      </c>
      <c r="E10" s="54"/>
    </row>
    <row r="11" spans="1:5" x14ac:dyDescent="0.25">
      <c r="A11" s="38" t="s">
        <v>21</v>
      </c>
      <c r="B11" s="43">
        <v>2.5</v>
      </c>
      <c r="C11" s="43">
        <v>-2.7</v>
      </c>
      <c r="D11" s="43">
        <v>3.3</v>
      </c>
      <c r="E11" s="54"/>
    </row>
    <row r="12" spans="1:5" s="2" customFormat="1" x14ac:dyDescent="0.25">
      <c r="A12" s="38" t="s">
        <v>22</v>
      </c>
      <c r="B12" s="43">
        <v>2.1</v>
      </c>
      <c r="C12" s="43">
        <v>-2.7</v>
      </c>
      <c r="D12" s="43">
        <v>2.9</v>
      </c>
      <c r="E12" s="54"/>
    </row>
    <row r="13" spans="1:5" s="11" customFormat="1" x14ac:dyDescent="0.25">
      <c r="A13" s="38" t="s">
        <v>23</v>
      </c>
      <c r="B13" s="43">
        <v>-0.2</v>
      </c>
      <c r="C13" s="43">
        <v>1.4</v>
      </c>
      <c r="D13" s="43">
        <v>0.3</v>
      </c>
      <c r="E13" s="54"/>
    </row>
    <row r="14" spans="1:5" s="11" customFormat="1" x14ac:dyDescent="0.25">
      <c r="A14" s="38" t="s">
        <v>24</v>
      </c>
      <c r="B14" s="43">
        <v>1.5</v>
      </c>
      <c r="C14" s="43">
        <v>-0.2</v>
      </c>
      <c r="D14" s="43">
        <v>0.2</v>
      </c>
      <c r="E14" s="54"/>
    </row>
    <row r="15" spans="1:5" s="11" customFormat="1" x14ac:dyDescent="0.25">
      <c r="A15" s="49" t="s">
        <v>25</v>
      </c>
      <c r="B15" s="50">
        <v>-0.2</v>
      </c>
      <c r="C15" s="50">
        <v>0.9</v>
      </c>
      <c r="D15" s="50">
        <v>0.2</v>
      </c>
      <c r="E15" s="94"/>
    </row>
    <row r="16" spans="1:5" ht="30" customHeight="1" x14ac:dyDescent="0.25">
      <c r="A16" s="170" t="s">
        <v>64</v>
      </c>
      <c r="B16" s="170"/>
      <c r="C16" s="170"/>
      <c r="D16" s="170"/>
      <c r="E16" s="170"/>
    </row>
    <row r="17" spans="1:5" ht="27" customHeight="1" x14ac:dyDescent="0.25">
      <c r="A17" s="171" t="s">
        <v>65</v>
      </c>
      <c r="B17" s="171"/>
      <c r="C17" s="171"/>
      <c r="D17" s="171"/>
      <c r="E17" s="171"/>
    </row>
    <row r="18" spans="1:5" x14ac:dyDescent="0.25">
      <c r="A18" s="171" t="s">
        <v>67</v>
      </c>
      <c r="B18" s="171"/>
      <c r="C18" s="171"/>
      <c r="D18" s="171"/>
      <c r="E18" s="171"/>
    </row>
  </sheetData>
  <mergeCells count="5">
    <mergeCell ref="A1:E1"/>
    <mergeCell ref="A2:E2"/>
    <mergeCell ref="A16:E16"/>
    <mergeCell ref="A17:E17"/>
    <mergeCell ref="A18:E18"/>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H20"/>
  <sheetViews>
    <sheetView zoomScaleNormal="100" zoomScaleSheetLayoutView="100" workbookViewId="0">
      <selection activeCell="A18" sqref="A18:H18"/>
    </sheetView>
  </sheetViews>
  <sheetFormatPr defaultRowHeight="15" x14ac:dyDescent="0.25"/>
  <cols>
    <col min="1" max="1" width="19.85546875" customWidth="1"/>
    <col min="2" max="2" width="12.5703125" bestFit="1" customWidth="1"/>
    <col min="3" max="6" width="13" bestFit="1" customWidth="1"/>
    <col min="7" max="8" width="14.85546875" bestFit="1" customWidth="1"/>
  </cols>
  <sheetData>
    <row r="1" spans="1:8" x14ac:dyDescent="0.25">
      <c r="A1" s="172" t="s">
        <v>141</v>
      </c>
      <c r="B1" s="172"/>
      <c r="C1" s="172"/>
      <c r="D1" s="172"/>
      <c r="E1" s="172"/>
      <c r="F1" s="172"/>
      <c r="G1" s="172"/>
      <c r="H1" s="172"/>
    </row>
    <row r="2" spans="1:8" x14ac:dyDescent="0.25">
      <c r="A2" s="173"/>
      <c r="B2" s="173">
        <v>2013</v>
      </c>
      <c r="C2" s="173">
        <v>2014</v>
      </c>
      <c r="D2" s="173">
        <v>2015</v>
      </c>
      <c r="E2" s="173">
        <v>2016</v>
      </c>
      <c r="F2" s="173">
        <v>2017</v>
      </c>
      <c r="G2" s="173" t="s">
        <v>76</v>
      </c>
      <c r="H2" s="173"/>
    </row>
    <row r="3" spans="1:8" x14ac:dyDescent="0.25">
      <c r="A3" s="173" t="s">
        <v>26</v>
      </c>
      <c r="B3" s="173"/>
      <c r="C3" s="173"/>
      <c r="D3" s="173"/>
      <c r="E3" s="173"/>
      <c r="F3" s="173"/>
      <c r="G3" s="128" t="s">
        <v>130</v>
      </c>
      <c r="H3" s="128" t="s">
        <v>131</v>
      </c>
    </row>
    <row r="4" spans="1:8" x14ac:dyDescent="0.25">
      <c r="A4" s="85" t="s">
        <v>14</v>
      </c>
      <c r="B4" s="95">
        <v>50640</v>
      </c>
      <c r="C4" s="95">
        <v>50425</v>
      </c>
      <c r="D4" s="95">
        <v>49477</v>
      </c>
      <c r="E4" s="95">
        <v>50482</v>
      </c>
      <c r="F4" s="95">
        <v>51430</v>
      </c>
      <c r="G4" s="96">
        <v>1.5600315955766191</v>
      </c>
      <c r="H4" s="96">
        <v>1.8778970722237629</v>
      </c>
    </row>
    <row r="5" spans="1:8" x14ac:dyDescent="0.25">
      <c r="A5" s="87" t="s">
        <v>15</v>
      </c>
      <c r="B5" s="97">
        <v>50191</v>
      </c>
      <c r="C5" s="97">
        <v>50458</v>
      </c>
      <c r="D5" s="97">
        <v>50318</v>
      </c>
      <c r="E5" s="97">
        <v>50416</v>
      </c>
      <c r="F5" s="97">
        <v>51614</v>
      </c>
      <c r="G5" s="98">
        <v>2.835169651929629</v>
      </c>
      <c r="H5" s="98">
        <v>2.3762297683275149</v>
      </c>
    </row>
    <row r="6" spans="1:8" x14ac:dyDescent="0.25">
      <c r="A6" s="87" t="s">
        <v>16</v>
      </c>
      <c r="B6" s="97">
        <v>50181</v>
      </c>
      <c r="C6" s="97">
        <v>50623</v>
      </c>
      <c r="D6" s="97">
        <v>50361</v>
      </c>
      <c r="E6" s="97">
        <v>50424</v>
      </c>
      <c r="F6" s="97">
        <v>51442</v>
      </c>
      <c r="G6" s="98">
        <v>2.5129032900898749</v>
      </c>
      <c r="H6" s="98">
        <v>2.0188798984610501</v>
      </c>
    </row>
    <row r="7" spans="1:8" s="11" customFormat="1" x14ac:dyDescent="0.25">
      <c r="A7" s="87" t="s">
        <v>17</v>
      </c>
      <c r="B7" s="97">
        <v>49387</v>
      </c>
      <c r="C7" s="97">
        <v>50526</v>
      </c>
      <c r="D7" s="97">
        <v>50326</v>
      </c>
      <c r="E7" s="97">
        <v>50374</v>
      </c>
      <c r="F7" s="97">
        <v>51438</v>
      </c>
      <c r="G7" s="98">
        <v>4.1529147346467701</v>
      </c>
      <c r="H7" s="98">
        <v>2.112200738476198</v>
      </c>
    </row>
    <row r="8" spans="1:8" s="2" customFormat="1" x14ac:dyDescent="0.25">
      <c r="A8" s="87" t="s">
        <v>18</v>
      </c>
      <c r="B8" s="97">
        <v>49424</v>
      </c>
      <c r="C8" s="97">
        <v>50633</v>
      </c>
      <c r="D8" s="97">
        <v>50469</v>
      </c>
      <c r="E8" s="97">
        <v>50554</v>
      </c>
      <c r="F8" s="97">
        <v>51803</v>
      </c>
      <c r="G8" s="98">
        <v>4.8134509550016187</v>
      </c>
      <c r="H8" s="98">
        <v>2.4706254697946748</v>
      </c>
    </row>
    <row r="9" spans="1:8" x14ac:dyDescent="0.25">
      <c r="A9" s="87" t="s">
        <v>19</v>
      </c>
      <c r="B9" s="97">
        <v>49415</v>
      </c>
      <c r="C9" s="97">
        <v>50336</v>
      </c>
      <c r="D9" s="97">
        <v>50373</v>
      </c>
      <c r="E9" s="97">
        <v>50823</v>
      </c>
      <c r="F9" s="97"/>
      <c r="G9" s="98"/>
      <c r="H9" s="98"/>
    </row>
    <row r="10" spans="1:8" s="11" customFormat="1" x14ac:dyDescent="0.25">
      <c r="A10" s="87" t="s">
        <v>20</v>
      </c>
      <c r="B10" s="97">
        <v>49387</v>
      </c>
      <c r="C10" s="97">
        <v>51107</v>
      </c>
      <c r="D10" s="97">
        <v>49403</v>
      </c>
      <c r="E10" s="97">
        <v>51021</v>
      </c>
      <c r="F10" s="97"/>
      <c r="G10" s="98"/>
      <c r="H10" s="98"/>
    </row>
    <row r="11" spans="1:8" s="11" customFormat="1" x14ac:dyDescent="0.25">
      <c r="A11" s="87" t="s">
        <v>21</v>
      </c>
      <c r="B11" s="97">
        <v>49434</v>
      </c>
      <c r="C11" s="97">
        <v>50671</v>
      </c>
      <c r="D11" s="97">
        <v>49320</v>
      </c>
      <c r="E11" s="97">
        <v>50957</v>
      </c>
      <c r="F11" s="97"/>
      <c r="G11" s="98"/>
      <c r="H11" s="98"/>
    </row>
    <row r="12" spans="1:8" s="2" customFormat="1" x14ac:dyDescent="0.25">
      <c r="A12" s="87" t="s">
        <v>22</v>
      </c>
      <c r="B12" s="97">
        <v>49546</v>
      </c>
      <c r="C12" s="97">
        <v>50574</v>
      </c>
      <c r="D12" s="97">
        <v>49231</v>
      </c>
      <c r="E12" s="97">
        <v>50677</v>
      </c>
      <c r="F12" s="97"/>
      <c r="G12" s="98"/>
      <c r="H12" s="98"/>
    </row>
    <row r="13" spans="1:8" s="11" customFormat="1" x14ac:dyDescent="0.25">
      <c r="A13" s="87" t="s">
        <v>23</v>
      </c>
      <c r="B13" s="97">
        <v>49890</v>
      </c>
      <c r="C13" s="97">
        <v>49789</v>
      </c>
      <c r="D13" s="97">
        <v>50486</v>
      </c>
      <c r="E13" s="97">
        <v>50637</v>
      </c>
      <c r="F13" s="97"/>
      <c r="G13" s="98"/>
      <c r="H13" s="98"/>
    </row>
    <row r="14" spans="1:8" s="11" customFormat="1" x14ac:dyDescent="0.25">
      <c r="A14" s="87" t="s">
        <v>24</v>
      </c>
      <c r="B14" s="97">
        <v>49851</v>
      </c>
      <c r="C14" s="97">
        <v>50605</v>
      </c>
      <c r="D14" s="97">
        <v>50522</v>
      </c>
      <c r="E14" s="97">
        <v>50625</v>
      </c>
      <c r="F14" s="97"/>
      <c r="G14" s="98"/>
      <c r="H14" s="98"/>
    </row>
    <row r="15" spans="1:8" x14ac:dyDescent="0.25">
      <c r="A15" s="87" t="s">
        <v>25</v>
      </c>
      <c r="B15" s="97">
        <v>50191</v>
      </c>
      <c r="C15" s="97">
        <v>50083</v>
      </c>
      <c r="D15" s="97">
        <v>50521</v>
      </c>
      <c r="E15" s="97">
        <v>50616</v>
      </c>
      <c r="F15" s="97"/>
      <c r="G15" s="98"/>
      <c r="H15" s="98"/>
    </row>
    <row r="16" spans="1:8" s="12" customFormat="1" x14ac:dyDescent="0.25">
      <c r="A16" s="89" t="s">
        <v>132</v>
      </c>
      <c r="B16" s="129">
        <v>49964.6</v>
      </c>
      <c r="C16" s="129">
        <v>50533</v>
      </c>
      <c r="D16" s="129">
        <v>50190.2</v>
      </c>
      <c r="E16" s="129">
        <v>50450</v>
      </c>
      <c r="F16" s="129">
        <v>51545.4</v>
      </c>
      <c r="G16" s="130">
        <v>3.1748940454489025</v>
      </c>
      <c r="H16" s="131">
        <v>2.1711665894566399</v>
      </c>
    </row>
    <row r="17" spans="1:8" x14ac:dyDescent="0.25">
      <c r="A17" s="40" t="s">
        <v>128</v>
      </c>
      <c r="B17" s="99">
        <v>49807.81538461538</v>
      </c>
      <c r="C17" s="99">
        <v>50489.461538461539</v>
      </c>
      <c r="D17" s="99">
        <v>50076.707692307689</v>
      </c>
      <c r="E17" s="99">
        <v>50619.692307692305</v>
      </c>
      <c r="F17" s="99"/>
      <c r="G17" s="100"/>
      <c r="H17" s="101"/>
    </row>
    <row r="18" spans="1:8" ht="30" customHeight="1" x14ac:dyDescent="0.25">
      <c r="A18" s="165" t="s">
        <v>64</v>
      </c>
      <c r="B18" s="165"/>
      <c r="C18" s="165"/>
      <c r="D18" s="165"/>
      <c r="E18" s="165"/>
      <c r="F18" s="165"/>
      <c r="G18" s="165"/>
      <c r="H18" s="165"/>
    </row>
    <row r="19" spans="1:8" x14ac:dyDescent="0.25">
      <c r="A19" s="165" t="s">
        <v>65</v>
      </c>
      <c r="B19" s="165"/>
      <c r="C19" s="165"/>
      <c r="D19" s="165"/>
      <c r="E19" s="165"/>
      <c r="F19" s="165"/>
      <c r="G19" s="165"/>
      <c r="H19" s="165"/>
    </row>
    <row r="20" spans="1:8" x14ac:dyDescent="0.25">
      <c r="A20" s="165" t="s">
        <v>67</v>
      </c>
      <c r="B20" s="165"/>
      <c r="C20" s="165"/>
      <c r="D20" s="165"/>
      <c r="E20" s="165"/>
      <c r="F20" s="165"/>
      <c r="G20" s="165"/>
      <c r="H20" s="165"/>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scale="7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24"/>
  <sheetViews>
    <sheetView tabSelected="1" zoomScaleNormal="100" zoomScaleSheetLayoutView="100" workbookViewId="0">
      <selection activeCell="B8" sqref="B8"/>
    </sheetView>
  </sheetViews>
  <sheetFormatPr defaultRowHeight="15" x14ac:dyDescent="0.25"/>
  <cols>
    <col min="1" max="1" width="9.140625" style="15"/>
    <col min="2" max="2" width="40.85546875" style="15" bestFit="1" customWidth="1"/>
    <col min="3" max="7" width="10.5703125" style="15" bestFit="1" customWidth="1"/>
    <col min="8" max="8" width="12" style="15" bestFit="1" customWidth="1"/>
    <col min="9" max="9" width="14.85546875" style="15" bestFit="1" customWidth="1"/>
    <col min="10" max="16384" width="9.140625" style="15"/>
  </cols>
  <sheetData>
    <row r="1" spans="1:9" x14ac:dyDescent="0.25">
      <c r="A1" s="174" t="s">
        <v>142</v>
      </c>
      <c r="B1" s="174"/>
      <c r="C1" s="174"/>
      <c r="D1" s="174"/>
      <c r="E1" s="174"/>
      <c r="F1" s="174"/>
      <c r="G1" s="174"/>
      <c r="H1" s="174"/>
      <c r="I1" s="174"/>
    </row>
    <row r="2" spans="1:9" x14ac:dyDescent="0.25">
      <c r="A2" s="176" t="s">
        <v>140</v>
      </c>
      <c r="B2" s="176"/>
      <c r="C2" s="176"/>
      <c r="D2" s="176"/>
      <c r="E2" s="176"/>
      <c r="F2" s="176"/>
      <c r="G2" s="176"/>
      <c r="H2" s="176"/>
      <c r="I2" s="176"/>
    </row>
    <row r="3" spans="1:9" x14ac:dyDescent="0.25">
      <c r="A3" s="175" t="s">
        <v>28</v>
      </c>
      <c r="B3" s="175" t="s">
        <v>29</v>
      </c>
      <c r="C3" s="175">
        <v>2013</v>
      </c>
      <c r="D3" s="175">
        <v>2014</v>
      </c>
      <c r="E3" s="175">
        <v>2015</v>
      </c>
      <c r="F3" s="175">
        <v>2016</v>
      </c>
      <c r="G3" s="175">
        <v>2017</v>
      </c>
      <c r="H3" s="175" t="s">
        <v>76</v>
      </c>
      <c r="I3" s="175"/>
    </row>
    <row r="4" spans="1:9" x14ac:dyDescent="0.25">
      <c r="A4" s="175"/>
      <c r="B4" s="175"/>
      <c r="C4" s="175">
        <v>2012</v>
      </c>
      <c r="D4" s="175">
        <v>2012</v>
      </c>
      <c r="E4" s="175">
        <v>2012</v>
      </c>
      <c r="F4" s="175">
        <v>2012</v>
      </c>
      <c r="G4" s="175">
        <v>2012</v>
      </c>
      <c r="H4" s="132" t="s">
        <v>130</v>
      </c>
      <c r="I4" s="132" t="s">
        <v>131</v>
      </c>
    </row>
    <row r="5" spans="1:9" x14ac:dyDescent="0.25">
      <c r="A5" s="103">
        <v>1</v>
      </c>
      <c r="B5" s="104" t="s">
        <v>144</v>
      </c>
      <c r="C5" s="105">
        <v>11108</v>
      </c>
      <c r="D5" s="105">
        <v>10813</v>
      </c>
      <c r="E5" s="105">
        <v>10875</v>
      </c>
      <c r="F5" s="105">
        <v>10655</v>
      </c>
      <c r="G5" s="105">
        <v>11489</v>
      </c>
      <c r="H5" s="106">
        <v>3.4299603889088948</v>
      </c>
      <c r="I5" s="106">
        <v>7.827311121539184</v>
      </c>
    </row>
    <row r="6" spans="1:9" x14ac:dyDescent="0.25">
      <c r="A6" s="107">
        <v>2</v>
      </c>
      <c r="B6" s="108" t="s">
        <v>145</v>
      </c>
      <c r="C6" s="82">
        <v>9447</v>
      </c>
      <c r="D6" s="82">
        <v>9835</v>
      </c>
      <c r="E6" s="82">
        <v>9934</v>
      </c>
      <c r="F6" s="82">
        <v>10630</v>
      </c>
      <c r="G6" s="82">
        <v>11363</v>
      </c>
      <c r="H6" s="109">
        <v>20.28157086905896</v>
      </c>
      <c r="I6" s="109">
        <v>6.8955785512699901</v>
      </c>
    </row>
    <row r="7" spans="1:9" x14ac:dyDescent="0.25">
      <c r="A7" s="107">
        <v>3</v>
      </c>
      <c r="B7" s="108" t="s">
        <v>146</v>
      </c>
      <c r="C7" s="82">
        <v>8873</v>
      </c>
      <c r="D7" s="82">
        <v>9322</v>
      </c>
      <c r="E7" s="82">
        <v>8067</v>
      </c>
      <c r="F7" s="82">
        <v>6864</v>
      </c>
      <c r="G7" s="82">
        <v>5712</v>
      </c>
      <c r="H7" s="109">
        <v>-35.624929561591344</v>
      </c>
      <c r="I7" s="109">
        <v>-16.783216783216783</v>
      </c>
    </row>
    <row r="8" spans="1:9" x14ac:dyDescent="0.25">
      <c r="A8" s="107">
        <v>4</v>
      </c>
      <c r="B8" s="108" t="s">
        <v>175</v>
      </c>
      <c r="C8" s="82">
        <v>5578</v>
      </c>
      <c r="D8" s="82">
        <v>5839</v>
      </c>
      <c r="E8" s="82">
        <v>5991</v>
      </c>
      <c r="F8" s="82">
        <v>5305</v>
      </c>
      <c r="G8" s="82">
        <v>5519</v>
      </c>
      <c r="H8" s="109">
        <v>-1.0577267837934743</v>
      </c>
      <c r="I8" s="109">
        <v>4.0339302544769087</v>
      </c>
    </row>
    <row r="9" spans="1:9" x14ac:dyDescent="0.25">
      <c r="A9" s="102"/>
      <c r="B9" s="110" t="s">
        <v>176</v>
      </c>
      <c r="C9" s="82">
        <v>2314</v>
      </c>
      <c r="D9" s="82">
        <v>2893</v>
      </c>
      <c r="E9" s="82">
        <v>3210</v>
      </c>
      <c r="F9" s="82">
        <v>3394</v>
      </c>
      <c r="G9" s="82">
        <v>5519</v>
      </c>
      <c r="H9" s="109">
        <v>138.50475367329301</v>
      </c>
      <c r="I9" s="109">
        <v>62.610489098408962</v>
      </c>
    </row>
    <row r="10" spans="1:9" x14ac:dyDescent="0.25">
      <c r="A10" s="102"/>
      <c r="B10" s="110" t="s">
        <v>177</v>
      </c>
      <c r="C10" s="82">
        <v>2060</v>
      </c>
      <c r="D10" s="82">
        <v>2041</v>
      </c>
      <c r="E10" s="82">
        <v>2781</v>
      </c>
      <c r="F10" s="82">
        <v>1911</v>
      </c>
      <c r="G10" s="133" t="s">
        <v>85</v>
      </c>
      <c r="H10" s="133" t="s">
        <v>85</v>
      </c>
      <c r="I10" s="133" t="s">
        <v>85</v>
      </c>
    </row>
    <row r="11" spans="1:9" x14ac:dyDescent="0.25">
      <c r="A11" s="102"/>
      <c r="B11" s="110" t="s">
        <v>178</v>
      </c>
      <c r="C11" s="82">
        <v>1204</v>
      </c>
      <c r="D11" s="82">
        <v>905</v>
      </c>
      <c r="E11" s="133" t="s">
        <v>85</v>
      </c>
      <c r="F11" s="133" t="s">
        <v>85</v>
      </c>
      <c r="G11" s="133" t="s">
        <v>85</v>
      </c>
      <c r="H11" s="133" t="s">
        <v>85</v>
      </c>
      <c r="I11" s="133" t="s">
        <v>85</v>
      </c>
    </row>
    <row r="12" spans="1:9" x14ac:dyDescent="0.25">
      <c r="A12" s="107">
        <v>5</v>
      </c>
      <c r="B12" s="108" t="s">
        <v>147</v>
      </c>
      <c r="C12" s="82">
        <v>4368</v>
      </c>
      <c r="D12" s="82">
        <v>3838</v>
      </c>
      <c r="E12" s="82">
        <v>3247</v>
      </c>
      <c r="F12" s="82">
        <v>3475</v>
      </c>
      <c r="G12" s="82">
        <v>3926</v>
      </c>
      <c r="H12" s="109">
        <v>-10.119047619047619</v>
      </c>
      <c r="I12" s="109">
        <v>12.978417266187051</v>
      </c>
    </row>
    <row r="13" spans="1:9" x14ac:dyDescent="0.25">
      <c r="A13" s="107">
        <v>6</v>
      </c>
      <c r="B13" s="108" t="s">
        <v>148</v>
      </c>
      <c r="C13" s="82">
        <v>2643</v>
      </c>
      <c r="D13" s="82">
        <v>2818</v>
      </c>
      <c r="E13" s="82">
        <v>3091</v>
      </c>
      <c r="F13" s="82">
        <v>3254</v>
      </c>
      <c r="G13" s="82">
        <v>3351</v>
      </c>
      <c r="H13" s="109">
        <v>26.787741203178207</v>
      </c>
      <c r="I13" s="109">
        <v>2.9809465273509526</v>
      </c>
    </row>
    <row r="14" spans="1:9" x14ac:dyDescent="0.25">
      <c r="A14" s="107">
        <v>7</v>
      </c>
      <c r="B14" s="108" t="s">
        <v>149</v>
      </c>
      <c r="C14" s="82">
        <v>1647</v>
      </c>
      <c r="D14" s="82">
        <v>1929</v>
      </c>
      <c r="E14" s="82">
        <v>2511</v>
      </c>
      <c r="F14" s="82">
        <v>2900</v>
      </c>
      <c r="G14" s="82">
        <v>3071</v>
      </c>
      <c r="H14" s="109">
        <v>86.460230722525793</v>
      </c>
      <c r="I14" s="109">
        <v>5.8965517241379306</v>
      </c>
    </row>
    <row r="15" spans="1:9" x14ac:dyDescent="0.25">
      <c r="A15" s="107">
        <v>8</v>
      </c>
      <c r="B15" s="108" t="s">
        <v>150</v>
      </c>
      <c r="C15" s="82">
        <v>1070</v>
      </c>
      <c r="D15" s="82">
        <v>1389</v>
      </c>
      <c r="E15" s="82">
        <v>2177</v>
      </c>
      <c r="F15" s="82">
        <v>2585</v>
      </c>
      <c r="G15" s="82">
        <v>2910</v>
      </c>
      <c r="H15" s="109">
        <v>171.96261682242991</v>
      </c>
      <c r="I15" s="109">
        <v>12.572533849129593</v>
      </c>
    </row>
    <row r="16" spans="1:9" x14ac:dyDescent="0.25">
      <c r="A16" s="107">
        <v>9</v>
      </c>
      <c r="B16" s="108" t="s">
        <v>143</v>
      </c>
      <c r="C16" s="82">
        <v>1102</v>
      </c>
      <c r="D16" s="82">
        <v>1189</v>
      </c>
      <c r="E16" s="82">
        <v>1524</v>
      </c>
      <c r="F16" s="82">
        <v>1763</v>
      </c>
      <c r="G16" s="82">
        <v>1806</v>
      </c>
      <c r="H16" s="109">
        <v>63.883847549909255</v>
      </c>
      <c r="I16" s="109">
        <v>2.4390243902439024</v>
      </c>
    </row>
    <row r="17" spans="1:9" x14ac:dyDescent="0.25">
      <c r="A17" s="107">
        <v>10</v>
      </c>
      <c r="B17" s="108" t="s">
        <v>151</v>
      </c>
      <c r="C17" s="82">
        <v>1091</v>
      </c>
      <c r="D17" s="82">
        <v>1118</v>
      </c>
      <c r="E17" s="82">
        <v>1159</v>
      </c>
      <c r="F17" s="82">
        <v>1344</v>
      </c>
      <c r="G17" s="82">
        <v>1344</v>
      </c>
      <c r="H17" s="109">
        <v>23.189734188817599</v>
      </c>
      <c r="I17" s="109">
        <v>0</v>
      </c>
    </row>
    <row r="18" spans="1:9" x14ac:dyDescent="0.25">
      <c r="A18" s="107">
        <v>11</v>
      </c>
      <c r="B18" s="108" t="s">
        <v>152</v>
      </c>
      <c r="C18" s="82">
        <v>2497</v>
      </c>
      <c r="D18" s="82">
        <v>2543</v>
      </c>
      <c r="E18" s="82">
        <v>1893</v>
      </c>
      <c r="F18" s="135">
        <v>1779</v>
      </c>
      <c r="G18" s="82">
        <v>1312</v>
      </c>
      <c r="H18" s="109">
        <v>-47.456948338005603</v>
      </c>
      <c r="I18" s="109">
        <v>-26.250702641933671</v>
      </c>
    </row>
    <row r="19" spans="1:9" x14ac:dyDescent="0.25">
      <c r="A19" s="111"/>
      <c r="B19" s="112" t="s">
        <v>84</v>
      </c>
      <c r="C19" s="113">
        <v>49424</v>
      </c>
      <c r="D19" s="113">
        <v>50633</v>
      </c>
      <c r="E19" s="113">
        <v>50469</v>
      </c>
      <c r="F19" s="113">
        <v>50554</v>
      </c>
      <c r="G19" s="113">
        <v>51803</v>
      </c>
      <c r="H19" s="114">
        <v>4.8134509550016187</v>
      </c>
      <c r="I19" s="114">
        <v>2.4706254697946748</v>
      </c>
    </row>
    <row r="20" spans="1:9" ht="30" customHeight="1" x14ac:dyDescent="0.25">
      <c r="A20" s="178" t="s">
        <v>64</v>
      </c>
      <c r="B20" s="178"/>
      <c r="C20" s="178"/>
      <c r="D20" s="178"/>
      <c r="E20" s="178"/>
      <c r="F20" s="178"/>
      <c r="G20" s="178"/>
      <c r="H20" s="178"/>
      <c r="I20" s="178"/>
    </row>
    <row r="21" spans="1:9" ht="15" customHeight="1" x14ac:dyDescent="0.25">
      <c r="A21" s="177" t="s">
        <v>65</v>
      </c>
      <c r="B21" s="177"/>
      <c r="C21" s="177"/>
      <c r="D21" s="177"/>
      <c r="E21" s="177"/>
      <c r="F21" s="177"/>
      <c r="G21" s="177"/>
      <c r="H21" s="177"/>
      <c r="I21" s="177"/>
    </row>
    <row r="22" spans="1:9" ht="30" customHeight="1" x14ac:dyDescent="0.25">
      <c r="A22" s="177" t="s">
        <v>90</v>
      </c>
      <c r="B22" s="177"/>
      <c r="C22" s="177"/>
      <c r="D22" s="177"/>
      <c r="E22" s="177"/>
      <c r="F22" s="177"/>
      <c r="G22" s="177"/>
      <c r="H22" s="177"/>
      <c r="I22" s="177"/>
    </row>
    <row r="23" spans="1:9" ht="15" customHeight="1" x14ac:dyDescent="0.25">
      <c r="A23" s="177" t="s">
        <v>91</v>
      </c>
      <c r="B23" s="177"/>
      <c r="C23" s="177"/>
      <c r="D23" s="177"/>
      <c r="E23" s="177"/>
      <c r="F23" s="177"/>
      <c r="G23" s="177"/>
      <c r="H23" s="177"/>
      <c r="I23" s="177"/>
    </row>
    <row r="24" spans="1:9" x14ac:dyDescent="0.25">
      <c r="A24" s="177" t="s">
        <v>67</v>
      </c>
      <c r="B24" s="177"/>
      <c r="C24" s="177"/>
      <c r="D24" s="177"/>
      <c r="E24" s="177"/>
      <c r="F24" s="177"/>
      <c r="G24" s="177"/>
      <c r="H24" s="177"/>
      <c r="I24" s="177"/>
    </row>
  </sheetData>
  <mergeCells count="15">
    <mergeCell ref="A24:I24"/>
    <mergeCell ref="A20:I20"/>
    <mergeCell ref="A21:I21"/>
    <mergeCell ref="A22:I22"/>
    <mergeCell ref="A23:I23"/>
    <mergeCell ref="A1:I1"/>
    <mergeCell ref="A3:A4"/>
    <mergeCell ref="B3:B4"/>
    <mergeCell ref="C3:C4"/>
    <mergeCell ref="D3:D4"/>
    <mergeCell ref="E3:E4"/>
    <mergeCell ref="F3:F4"/>
    <mergeCell ref="G3:G4"/>
    <mergeCell ref="H3:I3"/>
    <mergeCell ref="A2:I2"/>
  </mergeCells>
  <pageMargins left="0.7" right="0.7" top="0.75" bottom="0.75" header="0.3" footer="0.3"/>
  <pageSetup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21"/>
  <sheetViews>
    <sheetView workbookViewId="0">
      <selection activeCell="A17" sqref="A17:F17"/>
    </sheetView>
  </sheetViews>
  <sheetFormatPr defaultRowHeight="15" x14ac:dyDescent="0.25"/>
  <cols>
    <col min="1" max="1" width="22.140625" style="34" customWidth="1"/>
    <col min="2" max="2" width="10.140625" style="34" customWidth="1"/>
    <col min="3" max="3" width="10.7109375" style="34" customWidth="1"/>
    <col min="4" max="4" width="10.85546875" style="34" customWidth="1"/>
    <col min="5" max="5" width="8.28515625" style="34" customWidth="1"/>
    <col min="6" max="6" width="12.7109375" style="34" customWidth="1"/>
    <col min="7" max="16384" width="9.140625" style="34"/>
  </cols>
  <sheetData>
    <row r="1" spans="1:6" ht="37.5" customHeight="1" x14ac:dyDescent="0.25">
      <c r="A1" s="149" t="s">
        <v>58</v>
      </c>
      <c r="B1" s="149"/>
      <c r="C1" s="149"/>
      <c r="D1" s="149"/>
      <c r="E1" s="149"/>
      <c r="F1" s="149"/>
    </row>
    <row r="2" spans="1:6" x14ac:dyDescent="0.25">
      <c r="A2" s="150" t="s">
        <v>59</v>
      </c>
      <c r="B2" s="150"/>
      <c r="C2" s="150"/>
      <c r="D2" s="150"/>
      <c r="E2" s="150"/>
      <c r="F2" s="150"/>
    </row>
    <row r="3" spans="1:6" ht="43.5" x14ac:dyDescent="0.25">
      <c r="B3" s="121" t="s">
        <v>60</v>
      </c>
      <c r="C3" s="121" t="s">
        <v>171</v>
      </c>
      <c r="D3" s="121" t="s">
        <v>62</v>
      </c>
      <c r="E3" s="121" t="s">
        <v>69</v>
      </c>
      <c r="F3" s="121" t="s">
        <v>63</v>
      </c>
    </row>
    <row r="4" spans="1:6" x14ac:dyDescent="0.25">
      <c r="A4" s="36" t="s">
        <v>10</v>
      </c>
      <c r="B4" s="37">
        <v>2.2999999999999998</v>
      </c>
      <c r="C4" s="37">
        <v>10.7</v>
      </c>
      <c r="D4" s="115">
        <v>0.2</v>
      </c>
      <c r="E4" s="37">
        <v>9.3000000000000007</v>
      </c>
      <c r="F4" s="115">
        <v>3.7</v>
      </c>
    </row>
    <row r="5" spans="1:6" x14ac:dyDescent="0.25">
      <c r="A5" s="38" t="s">
        <v>11</v>
      </c>
      <c r="B5" s="39">
        <v>2.2999999999999998</v>
      </c>
      <c r="C5" s="39">
        <v>11</v>
      </c>
      <c r="D5" s="116">
        <v>0.9</v>
      </c>
      <c r="E5" s="39">
        <v>10.6</v>
      </c>
      <c r="F5" s="116">
        <v>3.9</v>
      </c>
    </row>
    <row r="6" spans="1:6" x14ac:dyDescent="0.25">
      <c r="A6" s="38" t="s">
        <v>98</v>
      </c>
      <c r="B6" s="39">
        <v>2.4</v>
      </c>
      <c r="C6" s="39">
        <v>11.3</v>
      </c>
      <c r="D6" s="116">
        <v>3.3</v>
      </c>
      <c r="E6" s="39">
        <v>11.2</v>
      </c>
      <c r="F6" s="116">
        <v>4.3</v>
      </c>
    </row>
    <row r="7" spans="1:6" x14ac:dyDescent="0.25">
      <c r="A7" s="38" t="s">
        <v>100</v>
      </c>
      <c r="B7" s="39">
        <v>2.5</v>
      </c>
      <c r="C7" s="39">
        <v>11</v>
      </c>
      <c r="D7" s="116">
        <v>3.3</v>
      </c>
      <c r="E7" s="39">
        <v>11.9</v>
      </c>
      <c r="F7" s="116">
        <v>4.3</v>
      </c>
    </row>
    <row r="8" spans="1:6" x14ac:dyDescent="0.25">
      <c r="A8" s="38" t="s">
        <v>102</v>
      </c>
      <c r="B8" s="39">
        <v>2.6</v>
      </c>
      <c r="C8" s="39">
        <v>10.6</v>
      </c>
      <c r="D8" s="116">
        <v>2.9</v>
      </c>
      <c r="E8" s="39">
        <v>13</v>
      </c>
      <c r="F8" s="116">
        <v>4.3</v>
      </c>
    </row>
    <row r="9" spans="1:6" x14ac:dyDescent="0.25">
      <c r="A9" s="38" t="s">
        <v>104</v>
      </c>
      <c r="B9" s="39">
        <v>2.7</v>
      </c>
      <c r="C9" s="39">
        <v>10.3</v>
      </c>
      <c r="D9" s="116">
        <v>0.3</v>
      </c>
      <c r="E9" s="39">
        <v>12.7</v>
      </c>
      <c r="F9" s="116">
        <v>4</v>
      </c>
    </row>
    <row r="10" spans="1:6" x14ac:dyDescent="0.25">
      <c r="A10" s="38" t="s">
        <v>106</v>
      </c>
      <c r="B10" s="39">
        <v>2.2999999999999998</v>
      </c>
      <c r="C10" s="39">
        <v>9.8000000000000007</v>
      </c>
      <c r="D10" s="116">
        <v>0.2</v>
      </c>
      <c r="E10" s="39">
        <v>13.5</v>
      </c>
      <c r="F10" s="116">
        <v>3.7</v>
      </c>
    </row>
    <row r="11" spans="1:6" x14ac:dyDescent="0.25">
      <c r="A11" s="38" t="s">
        <v>109</v>
      </c>
      <c r="B11" s="39">
        <v>2.4</v>
      </c>
      <c r="C11" s="39">
        <v>9.5</v>
      </c>
      <c r="D11" s="116">
        <v>0.2</v>
      </c>
      <c r="E11" s="39">
        <v>13.7</v>
      </c>
      <c r="F11" s="116">
        <v>3.7</v>
      </c>
    </row>
    <row r="12" spans="1:6" x14ac:dyDescent="0.25">
      <c r="A12" s="38" t="s">
        <v>112</v>
      </c>
      <c r="B12" s="39">
        <v>2.2999999999999998</v>
      </c>
      <c r="C12" s="39">
        <v>9.6999999999999993</v>
      </c>
      <c r="D12" s="116">
        <v>1.9</v>
      </c>
      <c r="E12" s="39">
        <v>12.7</v>
      </c>
      <c r="F12" s="116">
        <v>3.9</v>
      </c>
    </row>
    <row r="13" spans="1:6" x14ac:dyDescent="0.25">
      <c r="A13" s="38" t="s">
        <v>114</v>
      </c>
      <c r="B13" s="39">
        <v>2.4</v>
      </c>
      <c r="C13" s="39">
        <v>9.4</v>
      </c>
      <c r="D13" s="116">
        <v>2.4</v>
      </c>
      <c r="E13" s="39">
        <v>11.8</v>
      </c>
      <c r="F13" s="116">
        <v>3.9</v>
      </c>
    </row>
    <row r="14" spans="1:6" x14ac:dyDescent="0.25">
      <c r="A14" s="38" t="s">
        <v>117</v>
      </c>
      <c r="B14" s="39">
        <v>2.7</v>
      </c>
      <c r="C14" s="39">
        <v>9.1</v>
      </c>
      <c r="D14" s="116">
        <v>2</v>
      </c>
      <c r="E14" s="39">
        <v>11.7</v>
      </c>
      <c r="F14" s="116">
        <v>4</v>
      </c>
    </row>
    <row r="15" spans="1:6" x14ac:dyDescent="0.25">
      <c r="A15" s="38" t="s">
        <v>122</v>
      </c>
      <c r="B15" s="39">
        <v>2.6</v>
      </c>
      <c r="C15" s="39">
        <v>8.5</v>
      </c>
      <c r="D15" s="116">
        <v>2.1</v>
      </c>
      <c r="E15" s="39">
        <v>10.7</v>
      </c>
      <c r="F15" s="116">
        <v>3.9</v>
      </c>
    </row>
    <row r="16" spans="1:6" x14ac:dyDescent="0.25">
      <c r="A16" s="40" t="s">
        <v>125</v>
      </c>
      <c r="B16" s="41">
        <v>2.4</v>
      </c>
      <c r="C16" s="41">
        <v>8.3000000000000007</v>
      </c>
      <c r="D16" s="117">
        <v>2.5</v>
      </c>
      <c r="E16" s="41">
        <v>4.2</v>
      </c>
      <c r="F16" s="117">
        <v>3.6</v>
      </c>
    </row>
    <row r="17" spans="1:8" ht="30" customHeight="1" x14ac:dyDescent="0.25">
      <c r="A17" s="151" t="s">
        <v>64</v>
      </c>
      <c r="B17" s="151"/>
      <c r="C17" s="151"/>
      <c r="D17" s="151"/>
      <c r="E17" s="151"/>
      <c r="F17" s="151"/>
      <c r="G17" s="119"/>
      <c r="H17" s="119"/>
    </row>
    <row r="18" spans="1:8" ht="30" customHeight="1" x14ac:dyDescent="0.25">
      <c r="A18" s="148" t="s">
        <v>65</v>
      </c>
      <c r="B18" s="148"/>
      <c r="C18" s="148"/>
      <c r="D18" s="148"/>
      <c r="E18" s="148"/>
      <c r="F18" s="148"/>
      <c r="G18" s="119"/>
      <c r="H18" s="119"/>
    </row>
    <row r="19" spans="1:8" ht="30" customHeight="1" x14ac:dyDescent="0.25">
      <c r="A19" s="148" t="s">
        <v>66</v>
      </c>
      <c r="B19" s="148"/>
      <c r="C19" s="148"/>
      <c r="D19" s="148"/>
      <c r="E19" s="148"/>
      <c r="F19" s="148"/>
      <c r="G19" s="119"/>
      <c r="H19" s="119"/>
    </row>
    <row r="20" spans="1:8" ht="15" customHeight="1" x14ac:dyDescent="0.25">
      <c r="A20" s="148" t="s">
        <v>67</v>
      </c>
      <c r="B20" s="148"/>
      <c r="C20" s="148"/>
      <c r="D20" s="148"/>
      <c r="E20" s="148"/>
      <c r="F20" s="148"/>
      <c r="G20" s="119"/>
      <c r="H20" s="119"/>
    </row>
    <row r="21" spans="1:8" ht="30" customHeight="1" x14ac:dyDescent="0.25">
      <c r="A21" s="148" t="s">
        <v>68</v>
      </c>
      <c r="B21" s="148"/>
      <c r="C21" s="148"/>
      <c r="D21" s="148"/>
      <c r="E21" s="148"/>
      <c r="F21" s="148"/>
      <c r="G21" s="119"/>
      <c r="H21" s="119"/>
    </row>
  </sheetData>
  <mergeCells count="7">
    <mergeCell ref="A20:F20"/>
    <mergeCell ref="A21:F21"/>
    <mergeCell ref="A1:F1"/>
    <mergeCell ref="A2:F2"/>
    <mergeCell ref="A17:F17"/>
    <mergeCell ref="A18:F18"/>
    <mergeCell ref="A19:F19"/>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cols>
    <col min="1" max="1" width="255.7109375" customWidth="1"/>
  </cols>
  <sheetData>
    <row r="1" spans="1:1" ht="259.5" customHeight="1" x14ac:dyDescent="0.25">
      <c r="A1" s="25" t="s">
        <v>119</v>
      </c>
    </row>
    <row r="3" spans="1:1" x14ac:dyDescent="0.25">
      <c r="A3" s="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1"/>
  <sheetViews>
    <sheetView workbookViewId="0">
      <selection activeCell="A16" sqref="A16:F16"/>
    </sheetView>
  </sheetViews>
  <sheetFormatPr defaultRowHeight="15" x14ac:dyDescent="0.25"/>
  <cols>
    <col min="1" max="1" width="22.140625" customWidth="1"/>
    <col min="2" max="2" width="9.28515625" customWidth="1"/>
    <col min="3" max="3" width="10.5703125" customWidth="1"/>
    <col min="4" max="4" width="9.85546875" customWidth="1"/>
    <col min="5" max="5" width="8.5703125" customWidth="1"/>
    <col min="6" max="6" width="13.42578125" customWidth="1"/>
  </cols>
  <sheetData>
    <row r="1" spans="1:8" ht="37.5" customHeight="1" x14ac:dyDescent="0.25">
      <c r="A1" s="153" t="s">
        <v>70</v>
      </c>
      <c r="B1" s="153"/>
      <c r="C1" s="153"/>
      <c r="D1" s="153"/>
      <c r="E1" s="153"/>
      <c r="F1" s="153"/>
      <c r="G1" s="34"/>
      <c r="H1" s="34"/>
    </row>
    <row r="2" spans="1:8" x14ac:dyDescent="0.25">
      <c r="A2" s="150" t="s">
        <v>71</v>
      </c>
      <c r="B2" s="150"/>
      <c r="C2" s="150"/>
      <c r="D2" s="150"/>
      <c r="E2" s="150"/>
      <c r="F2" s="150"/>
      <c r="G2" s="34"/>
      <c r="H2" s="34"/>
    </row>
    <row r="3" spans="1:8" ht="43.5" x14ac:dyDescent="0.25">
      <c r="A3" s="34"/>
      <c r="B3" s="121" t="s">
        <v>60</v>
      </c>
      <c r="C3" s="121" t="s">
        <v>171</v>
      </c>
      <c r="D3" s="121" t="s">
        <v>62</v>
      </c>
      <c r="E3" s="121" t="s">
        <v>69</v>
      </c>
      <c r="F3" s="121" t="s">
        <v>63</v>
      </c>
      <c r="G3" s="34"/>
      <c r="H3" s="34"/>
    </row>
    <row r="4" spans="1:8" x14ac:dyDescent="0.25">
      <c r="A4" s="36" t="s">
        <v>12</v>
      </c>
      <c r="B4" s="42">
        <v>0.3</v>
      </c>
      <c r="C4" s="42">
        <v>0.9</v>
      </c>
      <c r="D4" s="42">
        <v>0.5</v>
      </c>
      <c r="E4" s="42">
        <v>0.8</v>
      </c>
      <c r="F4" s="115">
        <v>0.5</v>
      </c>
      <c r="G4" s="34"/>
      <c r="H4" s="34"/>
    </row>
    <row r="5" spans="1:8" x14ac:dyDescent="0.25">
      <c r="A5" s="38" t="s">
        <v>99</v>
      </c>
      <c r="B5" s="43">
        <v>0.2</v>
      </c>
      <c r="C5" s="43">
        <v>0.8</v>
      </c>
      <c r="D5" s="43">
        <v>0.4</v>
      </c>
      <c r="E5" s="43">
        <v>1</v>
      </c>
      <c r="F5" s="116">
        <v>0.3</v>
      </c>
      <c r="G5" s="34"/>
      <c r="H5" s="34"/>
    </row>
    <row r="6" spans="1:8" x14ac:dyDescent="0.25">
      <c r="A6" s="38" t="s">
        <v>101</v>
      </c>
      <c r="B6" s="43">
        <v>0.1</v>
      </c>
      <c r="C6" s="43">
        <v>0.4</v>
      </c>
      <c r="D6" s="43">
        <v>-0.1</v>
      </c>
      <c r="E6" s="43">
        <v>0.9</v>
      </c>
      <c r="F6" s="116">
        <v>0.1</v>
      </c>
      <c r="G6" s="34"/>
      <c r="H6" s="34"/>
    </row>
    <row r="7" spans="1:8" x14ac:dyDescent="0.25">
      <c r="A7" s="38" t="s">
        <v>103</v>
      </c>
      <c r="B7" s="43">
        <v>0</v>
      </c>
      <c r="C7" s="43">
        <v>0.5</v>
      </c>
      <c r="D7" s="43">
        <v>-0.5</v>
      </c>
      <c r="E7" s="43">
        <v>1.5</v>
      </c>
      <c r="F7" s="116">
        <v>0.1</v>
      </c>
      <c r="G7" s="34"/>
      <c r="H7" s="34"/>
    </row>
    <row r="8" spans="1:8" x14ac:dyDescent="0.25">
      <c r="A8" s="38" t="s">
        <v>105</v>
      </c>
      <c r="B8" s="43">
        <v>0.2</v>
      </c>
      <c r="C8" s="43">
        <v>0.9</v>
      </c>
      <c r="D8" s="43">
        <v>-0.1</v>
      </c>
      <c r="E8" s="43">
        <v>0.8</v>
      </c>
      <c r="F8" s="116">
        <v>0.3</v>
      </c>
      <c r="G8" s="34"/>
      <c r="H8" s="34"/>
    </row>
    <row r="9" spans="1:8" x14ac:dyDescent="0.25">
      <c r="A9" s="38" t="s">
        <v>107</v>
      </c>
      <c r="B9" s="43">
        <v>-0.2</v>
      </c>
      <c r="C9" s="43">
        <v>0.5</v>
      </c>
      <c r="D9" s="43">
        <v>0</v>
      </c>
      <c r="E9" s="43">
        <v>1.5</v>
      </c>
      <c r="F9" s="116">
        <v>0</v>
      </c>
      <c r="G9" s="34"/>
      <c r="H9" s="34"/>
    </row>
    <row r="10" spans="1:8" x14ac:dyDescent="0.25">
      <c r="A10" s="38" t="s">
        <v>110</v>
      </c>
      <c r="B10" s="43">
        <v>0.1</v>
      </c>
      <c r="C10" s="43">
        <v>0</v>
      </c>
      <c r="D10" s="43">
        <v>0</v>
      </c>
      <c r="E10" s="43">
        <v>0.5</v>
      </c>
      <c r="F10" s="116">
        <v>0.1</v>
      </c>
      <c r="G10" s="34"/>
      <c r="H10" s="34"/>
    </row>
    <row r="11" spans="1:8" x14ac:dyDescent="0.25">
      <c r="A11" s="38" t="s">
        <v>111</v>
      </c>
      <c r="B11" s="43">
        <v>-0.1</v>
      </c>
      <c r="C11" s="43">
        <v>1</v>
      </c>
      <c r="D11" s="43">
        <v>1.6</v>
      </c>
      <c r="E11" s="43">
        <v>0.5</v>
      </c>
      <c r="F11" s="116">
        <v>0.4</v>
      </c>
      <c r="G11" s="34"/>
      <c r="H11" s="34"/>
    </row>
    <row r="12" spans="1:8" x14ac:dyDescent="0.25">
      <c r="A12" s="38" t="s">
        <v>115</v>
      </c>
      <c r="B12" s="43">
        <v>0.4</v>
      </c>
      <c r="C12" s="43">
        <v>0.9</v>
      </c>
      <c r="D12" s="43">
        <v>0.4</v>
      </c>
      <c r="E12" s="43">
        <v>0.6</v>
      </c>
      <c r="F12" s="116">
        <v>0.5</v>
      </c>
      <c r="G12" s="34"/>
      <c r="H12" s="34"/>
    </row>
    <row r="13" spans="1:8" x14ac:dyDescent="0.25">
      <c r="A13" s="38" t="s">
        <v>118</v>
      </c>
      <c r="B13" s="43">
        <v>0.8</v>
      </c>
      <c r="C13" s="43">
        <v>0.6</v>
      </c>
      <c r="D13" s="43">
        <v>-0.3</v>
      </c>
      <c r="E13" s="43">
        <v>0.6</v>
      </c>
      <c r="F13" s="116">
        <v>0.6</v>
      </c>
      <c r="G13" s="34"/>
      <c r="H13" s="34"/>
    </row>
    <row r="14" spans="1:8" x14ac:dyDescent="0.25">
      <c r="A14" s="38" t="s">
        <v>123</v>
      </c>
      <c r="B14" s="43">
        <v>0.3</v>
      </c>
      <c r="C14" s="43">
        <v>0.6</v>
      </c>
      <c r="D14" s="43">
        <v>0</v>
      </c>
      <c r="E14" s="43">
        <v>-0.1</v>
      </c>
      <c r="F14" s="116">
        <v>0.3</v>
      </c>
      <c r="G14" s="34"/>
      <c r="H14" s="34"/>
    </row>
    <row r="15" spans="1:8" x14ac:dyDescent="0.25">
      <c r="A15" s="40" t="s">
        <v>126</v>
      </c>
      <c r="B15" s="44">
        <v>0.3</v>
      </c>
      <c r="C15" s="44">
        <v>0.9</v>
      </c>
      <c r="D15" s="44">
        <v>0.7</v>
      </c>
      <c r="E15" s="44">
        <v>-4.4000000000000004</v>
      </c>
      <c r="F15" s="117">
        <v>0.4</v>
      </c>
      <c r="G15" s="34"/>
      <c r="H15" s="34"/>
    </row>
    <row r="16" spans="1:8" ht="30" customHeight="1" x14ac:dyDescent="0.25">
      <c r="A16" s="151" t="s">
        <v>64</v>
      </c>
      <c r="B16" s="151"/>
      <c r="C16" s="151"/>
      <c r="D16" s="151"/>
      <c r="E16" s="151"/>
      <c r="F16" s="151"/>
      <c r="G16" s="119"/>
      <c r="H16" s="119"/>
    </row>
    <row r="17" spans="1:8" ht="30" customHeight="1" x14ac:dyDescent="0.25">
      <c r="A17" s="148" t="s">
        <v>65</v>
      </c>
      <c r="B17" s="148"/>
      <c r="C17" s="148"/>
      <c r="D17" s="148"/>
      <c r="E17" s="148"/>
      <c r="F17" s="148"/>
      <c r="G17" s="119"/>
      <c r="H17" s="119"/>
    </row>
    <row r="18" spans="1:8" ht="30" customHeight="1" x14ac:dyDescent="0.25">
      <c r="A18" s="148" t="s">
        <v>66</v>
      </c>
      <c r="B18" s="148"/>
      <c r="C18" s="148"/>
      <c r="D18" s="148"/>
      <c r="E18" s="148"/>
      <c r="F18" s="148"/>
      <c r="G18" s="119"/>
      <c r="H18" s="119"/>
    </row>
    <row r="19" spans="1:8" ht="15" customHeight="1" x14ac:dyDescent="0.25">
      <c r="A19" s="148" t="s">
        <v>67</v>
      </c>
      <c r="B19" s="148"/>
      <c r="C19" s="148"/>
      <c r="D19" s="148"/>
      <c r="E19" s="148"/>
      <c r="F19" s="148"/>
      <c r="G19" s="119"/>
      <c r="H19" s="119"/>
    </row>
    <row r="20" spans="1:8" ht="30" customHeight="1" x14ac:dyDescent="0.25">
      <c r="A20" s="148" t="s">
        <v>68</v>
      </c>
      <c r="B20" s="148"/>
      <c r="C20" s="148"/>
      <c r="D20" s="148"/>
      <c r="E20" s="148"/>
      <c r="F20" s="148"/>
      <c r="G20" s="119"/>
      <c r="H20" s="119"/>
    </row>
    <row r="21" spans="1:8" x14ac:dyDescent="0.25">
      <c r="A21" s="152"/>
      <c r="B21" s="152"/>
      <c r="C21" s="152"/>
      <c r="D21" s="152"/>
      <c r="E21" s="152"/>
      <c r="F21" s="152"/>
      <c r="G21" s="152"/>
      <c r="H21" s="152"/>
    </row>
  </sheetData>
  <mergeCells count="8">
    <mergeCell ref="A21:H21"/>
    <mergeCell ref="A1:F1"/>
    <mergeCell ref="A2:F2"/>
    <mergeCell ref="A16:F16"/>
    <mergeCell ref="A18:F18"/>
    <mergeCell ref="A17:F17"/>
    <mergeCell ref="A19:F19"/>
    <mergeCell ref="A20:F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0"/>
  <sheetViews>
    <sheetView workbookViewId="0">
      <selection activeCell="A18" sqref="A18:E18"/>
    </sheetView>
  </sheetViews>
  <sheetFormatPr defaultRowHeight="15" x14ac:dyDescent="0.25"/>
  <cols>
    <col min="1" max="1" width="12.140625" bestFit="1" customWidth="1"/>
  </cols>
  <sheetData>
    <row r="1" spans="1:9" ht="45.75" customHeight="1" x14ac:dyDescent="0.25">
      <c r="A1" s="154" t="s">
        <v>72</v>
      </c>
      <c r="B1" s="154"/>
      <c r="C1" s="154"/>
      <c r="D1" s="154"/>
      <c r="E1" s="154"/>
      <c r="F1" s="34"/>
      <c r="G1" s="34"/>
      <c r="H1" s="34"/>
      <c r="I1" s="34"/>
    </row>
    <row r="2" spans="1:9" x14ac:dyDescent="0.25">
      <c r="A2" s="155" t="s">
        <v>73</v>
      </c>
      <c r="B2" s="155"/>
      <c r="C2" s="155"/>
      <c r="D2" s="155"/>
      <c r="E2" s="155"/>
      <c r="F2" s="34"/>
      <c r="G2" s="34"/>
      <c r="H2" s="34"/>
      <c r="I2" s="34"/>
    </row>
    <row r="3" spans="1:9" ht="30" customHeight="1" x14ac:dyDescent="0.25">
      <c r="A3" s="122" t="s">
        <v>13</v>
      </c>
      <c r="B3" s="122">
        <v>2014</v>
      </c>
      <c r="C3" s="122">
        <v>2015</v>
      </c>
      <c r="D3" s="122">
        <v>2016</v>
      </c>
      <c r="E3" s="122">
        <v>2017</v>
      </c>
      <c r="F3" s="34"/>
      <c r="G3" s="34"/>
      <c r="H3" s="34"/>
      <c r="I3" s="34"/>
    </row>
    <row r="4" spans="1:9" x14ac:dyDescent="0.25">
      <c r="A4" s="36" t="s">
        <v>14</v>
      </c>
      <c r="B4" s="42">
        <v>0.5</v>
      </c>
      <c r="C4" s="42">
        <v>1.2</v>
      </c>
      <c r="D4" s="42">
        <v>4.0999999999999996</v>
      </c>
      <c r="E4" s="42">
        <v>3.9</v>
      </c>
      <c r="F4" s="34"/>
      <c r="G4" s="34"/>
      <c r="H4" s="34"/>
      <c r="I4" s="34"/>
    </row>
    <row r="5" spans="1:9" x14ac:dyDescent="0.25">
      <c r="A5" s="38" t="s">
        <v>15</v>
      </c>
      <c r="B5" s="43">
        <v>0.4</v>
      </c>
      <c r="C5" s="43">
        <v>1.8</v>
      </c>
      <c r="D5" s="43">
        <v>3.8</v>
      </c>
      <c r="E5" s="43">
        <v>3.9</v>
      </c>
      <c r="F5" s="34"/>
      <c r="G5" s="34"/>
      <c r="H5" s="34"/>
      <c r="I5" s="34"/>
    </row>
    <row r="6" spans="1:9" s="11" customFormat="1" x14ac:dyDescent="0.25">
      <c r="A6" s="38" t="s">
        <v>16</v>
      </c>
      <c r="B6" s="43">
        <v>0.8</v>
      </c>
      <c r="C6" s="43">
        <v>1.9</v>
      </c>
      <c r="D6" s="43">
        <v>3.9</v>
      </c>
      <c r="E6" s="43">
        <v>4</v>
      </c>
      <c r="F6" s="34"/>
      <c r="G6" s="34"/>
      <c r="H6" s="34"/>
      <c r="I6" s="34"/>
    </row>
    <row r="7" spans="1:9" s="11" customFormat="1" x14ac:dyDescent="0.25">
      <c r="A7" s="38" t="s">
        <v>17</v>
      </c>
      <c r="B7" s="43">
        <v>1</v>
      </c>
      <c r="C7" s="43">
        <v>2.4</v>
      </c>
      <c r="D7" s="43">
        <v>3.6</v>
      </c>
      <c r="E7" s="43">
        <v>3.9</v>
      </c>
      <c r="F7" s="34"/>
      <c r="G7" s="34"/>
      <c r="H7" s="34"/>
      <c r="I7" s="34"/>
    </row>
    <row r="8" spans="1:9" s="2" customFormat="1" x14ac:dyDescent="0.25">
      <c r="A8" s="46" t="s">
        <v>18</v>
      </c>
      <c r="B8" s="47">
        <v>1.1000000000000001</v>
      </c>
      <c r="C8" s="47">
        <v>2.6</v>
      </c>
      <c r="D8" s="47">
        <v>3.7</v>
      </c>
      <c r="E8" s="47">
        <v>3.6</v>
      </c>
      <c r="F8" s="48"/>
      <c r="G8" s="48"/>
      <c r="H8" s="48"/>
      <c r="I8" s="48"/>
    </row>
    <row r="9" spans="1:9" x14ac:dyDescent="0.25">
      <c r="A9" s="38" t="s">
        <v>19</v>
      </c>
      <c r="B9" s="43">
        <v>0.9</v>
      </c>
      <c r="C9" s="43">
        <v>3</v>
      </c>
      <c r="D9" s="43">
        <v>3.9</v>
      </c>
      <c r="E9" s="47"/>
      <c r="F9" s="34"/>
      <c r="G9" s="34"/>
      <c r="H9" s="34"/>
      <c r="I9" s="34"/>
    </row>
    <row r="10" spans="1:9" x14ac:dyDescent="0.25">
      <c r="A10" s="38" t="s">
        <v>20</v>
      </c>
      <c r="B10" s="43">
        <v>1.3</v>
      </c>
      <c r="C10" s="43">
        <v>2.7</v>
      </c>
      <c r="D10" s="43">
        <v>4.3</v>
      </c>
      <c r="E10" s="43"/>
      <c r="F10" s="34"/>
      <c r="G10" s="34"/>
      <c r="H10" s="34"/>
      <c r="I10" s="34"/>
    </row>
    <row r="11" spans="1:9" x14ac:dyDescent="0.25">
      <c r="A11" s="38" t="s">
        <v>21</v>
      </c>
      <c r="B11" s="43">
        <v>1</v>
      </c>
      <c r="C11" s="43">
        <v>3.3</v>
      </c>
      <c r="D11" s="43">
        <v>4.3</v>
      </c>
      <c r="E11" s="43"/>
      <c r="F11" s="34"/>
      <c r="G11" s="34"/>
      <c r="H11" s="34"/>
      <c r="I11" s="34"/>
    </row>
    <row r="12" spans="1:9" x14ac:dyDescent="0.25">
      <c r="A12" s="38" t="s">
        <v>22</v>
      </c>
      <c r="B12" s="43">
        <v>1.1000000000000001</v>
      </c>
      <c r="C12" s="43">
        <v>3.3</v>
      </c>
      <c r="D12" s="43">
        <v>4.3</v>
      </c>
      <c r="E12" s="43"/>
      <c r="F12" s="34"/>
      <c r="G12" s="34"/>
      <c r="H12" s="34"/>
      <c r="I12" s="34"/>
    </row>
    <row r="13" spans="1:9" x14ac:dyDescent="0.25">
      <c r="A13" s="38" t="s">
        <v>23</v>
      </c>
      <c r="B13" s="43">
        <v>0.9</v>
      </c>
      <c r="C13" s="43">
        <v>4</v>
      </c>
      <c r="D13" s="43">
        <v>4</v>
      </c>
      <c r="E13" s="43"/>
      <c r="F13" s="34"/>
      <c r="G13" s="34"/>
      <c r="H13" s="34"/>
      <c r="I13" s="34"/>
    </row>
    <row r="14" spans="1:9" s="2" customFormat="1" x14ac:dyDescent="0.25">
      <c r="A14" s="38" t="s">
        <v>24</v>
      </c>
      <c r="B14" s="43">
        <v>1.5</v>
      </c>
      <c r="C14" s="43">
        <v>3.7</v>
      </c>
      <c r="D14" s="43">
        <v>3.7</v>
      </c>
      <c r="E14" s="43"/>
      <c r="F14" s="48"/>
      <c r="G14" s="48"/>
      <c r="H14" s="48"/>
      <c r="I14" s="48"/>
    </row>
    <row r="15" spans="1:9" x14ac:dyDescent="0.25">
      <c r="A15" s="49" t="s">
        <v>25</v>
      </c>
      <c r="B15" s="50">
        <v>1.4</v>
      </c>
      <c r="C15" s="50">
        <v>3.9</v>
      </c>
      <c r="D15" s="50">
        <v>3.7</v>
      </c>
      <c r="E15" s="50"/>
      <c r="F15" s="34"/>
      <c r="G15" s="34"/>
      <c r="H15" s="34"/>
      <c r="I15" s="34"/>
    </row>
    <row r="16" spans="1:9" ht="30" customHeight="1" x14ac:dyDescent="0.25">
      <c r="A16" s="151" t="s">
        <v>64</v>
      </c>
      <c r="B16" s="151"/>
      <c r="C16" s="151"/>
      <c r="D16" s="151"/>
      <c r="E16" s="151"/>
      <c r="F16" s="119"/>
      <c r="G16" s="119"/>
      <c r="H16" s="119"/>
      <c r="I16" s="119"/>
    </row>
    <row r="17" spans="1:9" ht="15" customHeight="1" x14ac:dyDescent="0.25">
      <c r="A17" s="148" t="s">
        <v>74</v>
      </c>
      <c r="B17" s="148"/>
      <c r="C17" s="148"/>
      <c r="D17" s="148"/>
      <c r="E17" s="148"/>
      <c r="F17" s="119"/>
      <c r="G17" s="119"/>
      <c r="H17" s="119"/>
      <c r="I17" s="119"/>
    </row>
    <row r="18" spans="1:9" ht="26.25" customHeight="1" x14ac:dyDescent="0.25">
      <c r="A18" s="148" t="s">
        <v>75</v>
      </c>
      <c r="B18" s="148"/>
      <c r="C18" s="148"/>
      <c r="D18" s="148"/>
      <c r="E18" s="148"/>
      <c r="F18" s="119"/>
      <c r="G18" s="119"/>
      <c r="H18" s="119"/>
      <c r="I18" s="119"/>
    </row>
    <row r="19" spans="1:9" ht="15" customHeight="1" x14ac:dyDescent="0.25">
      <c r="A19" s="148" t="s">
        <v>67</v>
      </c>
      <c r="B19" s="148"/>
      <c r="C19" s="148"/>
      <c r="D19" s="148"/>
      <c r="E19" s="148"/>
      <c r="F19" s="119"/>
      <c r="G19" s="119"/>
      <c r="H19" s="119"/>
      <c r="I19" s="119"/>
    </row>
    <row r="20" spans="1:9" x14ac:dyDescent="0.25">
      <c r="A20" s="152"/>
      <c r="B20" s="152"/>
      <c r="C20" s="152"/>
      <c r="D20" s="152"/>
      <c r="E20" s="152"/>
      <c r="F20" s="152"/>
      <c r="G20" s="152"/>
      <c r="H20" s="152"/>
      <c r="I20" s="152"/>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21"/>
  <sheetViews>
    <sheetView zoomScale="90" zoomScaleNormal="90" zoomScaleSheetLayoutView="100" workbookViewId="0">
      <selection activeCell="A20" sqref="A20:H20"/>
    </sheetView>
  </sheetViews>
  <sheetFormatPr defaultRowHeight="15" x14ac:dyDescent="0.25"/>
  <cols>
    <col min="1" max="1" width="27.28515625" bestFit="1" customWidth="1"/>
    <col min="2" max="6" width="14.42578125" bestFit="1" customWidth="1"/>
    <col min="7" max="8" width="14.85546875" bestFit="1" customWidth="1"/>
  </cols>
  <sheetData>
    <row r="1" spans="1:8" x14ac:dyDescent="0.25">
      <c r="A1" s="154" t="s">
        <v>129</v>
      </c>
      <c r="B1" s="154"/>
      <c r="C1" s="154"/>
      <c r="D1" s="154"/>
      <c r="E1" s="154"/>
      <c r="F1" s="154"/>
      <c r="G1" s="154"/>
      <c r="H1" s="154"/>
    </row>
    <row r="2" spans="1:8" x14ac:dyDescent="0.25">
      <c r="A2" s="156" t="s">
        <v>13</v>
      </c>
      <c r="B2" s="156">
        <v>2013</v>
      </c>
      <c r="C2" s="156">
        <v>2014</v>
      </c>
      <c r="D2" s="156">
        <v>2015</v>
      </c>
      <c r="E2" s="156">
        <v>2016</v>
      </c>
      <c r="F2" s="156">
        <v>2017</v>
      </c>
      <c r="G2" s="156" t="s">
        <v>76</v>
      </c>
      <c r="H2" s="156"/>
    </row>
    <row r="3" spans="1:8" x14ac:dyDescent="0.25">
      <c r="A3" s="156"/>
      <c r="B3" s="156"/>
      <c r="C3" s="156"/>
      <c r="D3" s="156"/>
      <c r="E3" s="156"/>
      <c r="F3" s="156"/>
      <c r="G3" s="122" t="s">
        <v>130</v>
      </c>
      <c r="H3" s="122" t="s">
        <v>131</v>
      </c>
    </row>
    <row r="4" spans="1:8" x14ac:dyDescent="0.25">
      <c r="A4" s="36" t="s">
        <v>14</v>
      </c>
      <c r="B4" s="51">
        <v>380042</v>
      </c>
      <c r="C4" s="51">
        <v>381819</v>
      </c>
      <c r="D4" s="51">
        <v>386528</v>
      </c>
      <c r="E4" s="51">
        <v>402208</v>
      </c>
      <c r="F4" s="51">
        <v>417833</v>
      </c>
      <c r="G4" s="52">
        <v>9.9439009372648286</v>
      </c>
      <c r="H4" s="52">
        <v>3.8848058715888296</v>
      </c>
    </row>
    <row r="5" spans="1:8" x14ac:dyDescent="0.25">
      <c r="A5" s="38" t="s">
        <v>15</v>
      </c>
      <c r="B5" s="53">
        <v>380414</v>
      </c>
      <c r="C5" s="53">
        <v>381985</v>
      </c>
      <c r="D5" s="53">
        <v>388976</v>
      </c>
      <c r="E5" s="53">
        <v>403917</v>
      </c>
      <c r="F5" s="53">
        <v>419762</v>
      </c>
      <c r="G5" s="54">
        <v>10.34346790601818</v>
      </c>
      <c r="H5" s="54">
        <v>3.9228356320729261</v>
      </c>
    </row>
    <row r="6" spans="1:8" x14ac:dyDescent="0.25">
      <c r="A6" s="38" t="s">
        <v>16</v>
      </c>
      <c r="B6" s="53">
        <v>380540</v>
      </c>
      <c r="C6" s="53">
        <v>383575</v>
      </c>
      <c r="D6" s="53">
        <v>390817</v>
      </c>
      <c r="E6" s="53">
        <v>405983</v>
      </c>
      <c r="F6" s="53">
        <v>422278</v>
      </c>
      <c r="G6" s="54">
        <v>10.968097966048248</v>
      </c>
      <c r="H6" s="54">
        <v>4.013714859981822</v>
      </c>
    </row>
    <row r="7" spans="1:8" s="11" customFormat="1" x14ac:dyDescent="0.25">
      <c r="A7" s="38" t="s">
        <v>17</v>
      </c>
      <c r="B7" s="53">
        <v>380487</v>
      </c>
      <c r="C7" s="53">
        <v>384265</v>
      </c>
      <c r="D7" s="53">
        <v>393439</v>
      </c>
      <c r="E7" s="53">
        <v>407763</v>
      </c>
      <c r="F7" s="53">
        <v>423537</v>
      </c>
      <c r="G7" s="54">
        <v>11.314447011330216</v>
      </c>
      <c r="H7" s="54">
        <v>3.8684235695735021</v>
      </c>
    </row>
    <row r="8" spans="1:8" s="2" customFormat="1" x14ac:dyDescent="0.25">
      <c r="A8" s="38" t="s">
        <v>18</v>
      </c>
      <c r="B8" s="53">
        <v>381372</v>
      </c>
      <c r="C8" s="53">
        <v>385619</v>
      </c>
      <c r="D8" s="53">
        <v>395621</v>
      </c>
      <c r="E8" s="53">
        <v>410338</v>
      </c>
      <c r="F8" s="53">
        <v>425251</v>
      </c>
      <c r="G8" s="54">
        <v>11.505564121120585</v>
      </c>
      <c r="H8" s="54">
        <v>3.6343209744162128</v>
      </c>
    </row>
    <row r="9" spans="1:8" s="11" customFormat="1" x14ac:dyDescent="0.25">
      <c r="A9" s="38" t="s">
        <v>19</v>
      </c>
      <c r="B9" s="53">
        <v>381672</v>
      </c>
      <c r="C9" s="53">
        <v>385243</v>
      </c>
      <c r="D9" s="53">
        <v>396973</v>
      </c>
      <c r="E9" s="53">
        <v>412333</v>
      </c>
      <c r="F9" s="57"/>
      <c r="G9" s="57"/>
      <c r="H9" s="57"/>
    </row>
    <row r="10" spans="1:8" s="11" customFormat="1" x14ac:dyDescent="0.25">
      <c r="A10" s="38" t="s">
        <v>20</v>
      </c>
      <c r="B10" s="53">
        <v>381299</v>
      </c>
      <c r="C10" s="53">
        <v>386243</v>
      </c>
      <c r="D10" s="53">
        <v>396503</v>
      </c>
      <c r="E10" s="53">
        <v>413746</v>
      </c>
      <c r="F10" s="57"/>
      <c r="G10" s="57"/>
      <c r="H10" s="57"/>
    </row>
    <row r="11" spans="1:8" s="11" customFormat="1" x14ac:dyDescent="0.25">
      <c r="A11" s="38" t="s">
        <v>21</v>
      </c>
      <c r="B11" s="53">
        <v>380486</v>
      </c>
      <c r="C11" s="53">
        <v>384478</v>
      </c>
      <c r="D11" s="53">
        <v>397007</v>
      </c>
      <c r="E11" s="53">
        <v>414242</v>
      </c>
      <c r="F11" s="57"/>
      <c r="G11" s="57"/>
      <c r="H11" s="57"/>
    </row>
    <row r="12" spans="1:8" s="11" customFormat="1" x14ac:dyDescent="0.25">
      <c r="A12" s="38" t="s">
        <v>22</v>
      </c>
      <c r="B12" s="53">
        <v>380165</v>
      </c>
      <c r="C12" s="53">
        <v>384501</v>
      </c>
      <c r="D12" s="53">
        <v>397326</v>
      </c>
      <c r="E12" s="53">
        <v>414558</v>
      </c>
      <c r="F12" s="57"/>
      <c r="G12" s="57"/>
      <c r="H12" s="57"/>
    </row>
    <row r="13" spans="1:8" s="11" customFormat="1" x14ac:dyDescent="0.25">
      <c r="A13" s="38" t="s">
        <v>23</v>
      </c>
      <c r="B13" s="53">
        <v>381178</v>
      </c>
      <c r="C13" s="53">
        <v>384700</v>
      </c>
      <c r="D13" s="53">
        <v>399928</v>
      </c>
      <c r="E13" s="53">
        <v>415979</v>
      </c>
      <c r="F13" s="57"/>
      <c r="G13" s="57"/>
      <c r="H13" s="57"/>
    </row>
    <row r="14" spans="1:8" s="11" customFormat="1" x14ac:dyDescent="0.25">
      <c r="A14" s="38" t="s">
        <v>24</v>
      </c>
      <c r="B14" s="53">
        <v>381224</v>
      </c>
      <c r="C14" s="53">
        <v>386912</v>
      </c>
      <c r="D14" s="53">
        <v>401280</v>
      </c>
      <c r="E14" s="53">
        <v>416046</v>
      </c>
      <c r="F14" s="57"/>
      <c r="G14" s="57"/>
      <c r="H14" s="57"/>
    </row>
    <row r="15" spans="1:8" s="2" customFormat="1" x14ac:dyDescent="0.25">
      <c r="A15" s="38" t="s">
        <v>25</v>
      </c>
      <c r="B15" s="53">
        <v>380809</v>
      </c>
      <c r="C15" s="53">
        <v>386222</v>
      </c>
      <c r="D15" s="53">
        <v>401440</v>
      </c>
      <c r="E15" s="53">
        <v>416337</v>
      </c>
      <c r="F15" s="57"/>
      <c r="G15" s="57"/>
      <c r="H15" s="57"/>
    </row>
    <row r="16" spans="1:8" x14ac:dyDescent="0.25">
      <c r="A16" s="46" t="s">
        <v>132</v>
      </c>
      <c r="B16" s="58">
        <v>380571</v>
      </c>
      <c r="C16" s="58">
        <v>383452.6</v>
      </c>
      <c r="D16" s="58">
        <v>391076.2</v>
      </c>
      <c r="E16" s="58">
        <v>406041.8</v>
      </c>
      <c r="F16" s="58">
        <v>421732.2</v>
      </c>
      <c r="G16" s="59">
        <v>10.81509558835641</v>
      </c>
      <c r="H16" s="59">
        <v>3.8648201815266581</v>
      </c>
    </row>
    <row r="17" spans="1:8" s="12" customFormat="1" x14ac:dyDescent="0.25">
      <c r="A17" s="40" t="s">
        <v>128</v>
      </c>
      <c r="B17" s="60">
        <v>380807.33333333331</v>
      </c>
      <c r="C17" s="60">
        <v>384630.16666666669</v>
      </c>
      <c r="D17" s="60">
        <v>395486.5</v>
      </c>
      <c r="E17" s="60">
        <v>411120.83333333331</v>
      </c>
      <c r="F17" s="61"/>
      <c r="G17" s="61"/>
      <c r="H17" s="61"/>
    </row>
    <row r="18" spans="1:8" ht="30" customHeight="1" x14ac:dyDescent="0.25">
      <c r="A18" s="155" t="s">
        <v>64</v>
      </c>
      <c r="B18" s="155"/>
      <c r="C18" s="155"/>
      <c r="D18" s="155"/>
      <c r="E18" s="155"/>
      <c r="F18" s="155"/>
      <c r="G18" s="155"/>
      <c r="H18" s="155"/>
    </row>
    <row r="19" spans="1:8" x14ac:dyDescent="0.25">
      <c r="A19" s="155" t="s">
        <v>74</v>
      </c>
      <c r="B19" s="155"/>
      <c r="C19" s="155"/>
      <c r="D19" s="155"/>
      <c r="E19" s="155"/>
      <c r="F19" s="155"/>
      <c r="G19" s="155"/>
      <c r="H19" s="155"/>
    </row>
    <row r="20" spans="1:8" x14ac:dyDescent="0.25">
      <c r="A20" s="155" t="s">
        <v>75</v>
      </c>
      <c r="B20" s="155"/>
      <c r="C20" s="155"/>
      <c r="D20" s="155"/>
      <c r="E20" s="155"/>
      <c r="F20" s="155"/>
      <c r="G20" s="155"/>
      <c r="H20" s="155"/>
    </row>
    <row r="21" spans="1:8" x14ac:dyDescent="0.25">
      <c r="A21" s="155" t="s">
        <v>67</v>
      </c>
      <c r="B21" s="155"/>
      <c r="C21" s="155"/>
      <c r="D21" s="155"/>
      <c r="E21" s="155"/>
      <c r="F21" s="155"/>
      <c r="G21" s="155"/>
      <c r="H21" s="155"/>
    </row>
  </sheetData>
  <mergeCells count="12">
    <mergeCell ref="A1:H1"/>
    <mergeCell ref="A2:A3"/>
    <mergeCell ref="B2:B3"/>
    <mergeCell ref="C2:C3"/>
    <mergeCell ref="D2:D3"/>
    <mergeCell ref="E2:E3"/>
    <mergeCell ref="A18:H18"/>
    <mergeCell ref="A19:H19"/>
    <mergeCell ref="A20:H20"/>
    <mergeCell ref="A21:H21"/>
    <mergeCell ref="F2:F3"/>
    <mergeCell ref="G2:H2"/>
  </mergeCells>
  <pageMargins left="0.7" right="0.7" top="0.75" bottom="0.75" header="0.3" footer="0.3"/>
  <pageSetup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11"/>
  <sheetViews>
    <sheetView zoomScale="90" zoomScaleNormal="90" zoomScaleSheetLayoutView="112" workbookViewId="0">
      <selection activeCell="A9" sqref="A9:F9"/>
    </sheetView>
  </sheetViews>
  <sheetFormatPr defaultRowHeight="15" x14ac:dyDescent="0.25"/>
  <cols>
    <col min="1" max="1" width="37" customWidth="1"/>
    <col min="2" max="2" width="12.7109375" bestFit="1" customWidth="1"/>
    <col min="3" max="3" width="13.28515625" bestFit="1" customWidth="1"/>
    <col min="4" max="4" width="12.7109375" bestFit="1" customWidth="1"/>
    <col min="5" max="5" width="11.28515625" bestFit="1" customWidth="1"/>
    <col min="6" max="6" width="19.140625" bestFit="1" customWidth="1"/>
  </cols>
  <sheetData>
    <row r="1" spans="1:6" x14ac:dyDescent="0.25">
      <c r="A1" s="157" t="s">
        <v>133</v>
      </c>
      <c r="B1" s="157"/>
      <c r="C1" s="157"/>
      <c r="D1" s="157"/>
      <c r="E1" s="157"/>
      <c r="F1" s="157"/>
    </row>
    <row r="2" spans="1:6" ht="28.5" x14ac:dyDescent="0.25">
      <c r="A2" s="34"/>
      <c r="B2" s="35" t="s">
        <v>60</v>
      </c>
      <c r="C2" s="35" t="s">
        <v>61</v>
      </c>
      <c r="D2" s="35" t="s">
        <v>62</v>
      </c>
      <c r="E2" s="35" t="s">
        <v>69</v>
      </c>
      <c r="F2" s="35" t="s">
        <v>78</v>
      </c>
    </row>
    <row r="3" spans="1:6" x14ac:dyDescent="0.25">
      <c r="A3" s="36">
        <v>2013</v>
      </c>
      <c r="B3" s="51">
        <v>256274</v>
      </c>
      <c r="C3" s="51">
        <v>69818</v>
      </c>
      <c r="D3" s="51">
        <v>49424</v>
      </c>
      <c r="E3" s="51">
        <v>5856</v>
      </c>
      <c r="F3" s="51">
        <v>381372</v>
      </c>
    </row>
    <row r="4" spans="1:6" x14ac:dyDescent="0.25">
      <c r="A4" s="38">
        <v>2014</v>
      </c>
      <c r="B4" s="53">
        <v>257578</v>
      </c>
      <c r="C4" s="53">
        <v>71095</v>
      </c>
      <c r="D4" s="53">
        <v>50633</v>
      </c>
      <c r="E4" s="53">
        <v>6313</v>
      </c>
      <c r="F4" s="53">
        <v>385619</v>
      </c>
    </row>
    <row r="5" spans="1:6" x14ac:dyDescent="0.25">
      <c r="A5" s="38">
        <v>2015</v>
      </c>
      <c r="B5" s="53">
        <v>264438</v>
      </c>
      <c r="C5" s="53">
        <v>74167</v>
      </c>
      <c r="D5" s="53">
        <v>50469</v>
      </c>
      <c r="E5" s="53">
        <v>6547</v>
      </c>
      <c r="F5" s="53">
        <v>395621</v>
      </c>
    </row>
    <row r="6" spans="1:6" x14ac:dyDescent="0.25">
      <c r="A6" s="38">
        <v>2016</v>
      </c>
      <c r="B6" s="53">
        <v>270559</v>
      </c>
      <c r="C6" s="53">
        <v>82070</v>
      </c>
      <c r="D6" s="53">
        <v>50554</v>
      </c>
      <c r="E6" s="53">
        <v>7155</v>
      </c>
      <c r="F6" s="53">
        <v>410338</v>
      </c>
    </row>
    <row r="7" spans="1:6" x14ac:dyDescent="0.25">
      <c r="A7" s="46">
        <v>2017</v>
      </c>
      <c r="B7" s="55">
        <v>277135</v>
      </c>
      <c r="C7" s="55">
        <v>88859</v>
      </c>
      <c r="D7" s="55">
        <v>51803</v>
      </c>
      <c r="E7" s="55">
        <v>7454</v>
      </c>
      <c r="F7" s="55">
        <v>425251</v>
      </c>
    </row>
    <row r="8" spans="1:6" ht="30" customHeight="1" x14ac:dyDescent="0.25">
      <c r="A8" s="62" t="s">
        <v>134</v>
      </c>
      <c r="B8" s="63">
        <v>0.65169746808355533</v>
      </c>
      <c r="C8" s="63">
        <v>0.20895659269466738</v>
      </c>
      <c r="D8" s="63">
        <v>0.12181746780136907</v>
      </c>
      <c r="E8" s="63">
        <v>1.7528471420408181E-2</v>
      </c>
      <c r="F8" s="64">
        <v>1</v>
      </c>
    </row>
    <row r="9" spans="1:6" ht="30" customHeight="1" x14ac:dyDescent="0.25">
      <c r="A9" s="155" t="s">
        <v>64</v>
      </c>
      <c r="B9" s="155"/>
      <c r="C9" s="155"/>
      <c r="D9" s="155"/>
      <c r="E9" s="155"/>
      <c r="F9" s="155"/>
    </row>
    <row r="10" spans="1:6" x14ac:dyDescent="0.25">
      <c r="A10" s="155" t="s">
        <v>65</v>
      </c>
      <c r="B10" s="155"/>
      <c r="C10" s="155"/>
      <c r="D10" s="155"/>
      <c r="E10" s="155"/>
      <c r="F10" s="155"/>
    </row>
    <row r="11" spans="1:6" x14ac:dyDescent="0.25">
      <c r="A11" s="155" t="s">
        <v>79</v>
      </c>
      <c r="B11" s="155"/>
      <c r="C11" s="155"/>
      <c r="D11" s="155"/>
      <c r="E11" s="155"/>
      <c r="F11" s="155"/>
    </row>
  </sheetData>
  <mergeCells count="4">
    <mergeCell ref="A1:F1"/>
    <mergeCell ref="A9:F9"/>
    <mergeCell ref="A10:F10"/>
    <mergeCell ref="A11:F11"/>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H10"/>
  <sheetViews>
    <sheetView zoomScaleNormal="100" workbookViewId="0">
      <selection activeCell="A8" sqref="A8:E8"/>
    </sheetView>
  </sheetViews>
  <sheetFormatPr defaultRowHeight="15" x14ac:dyDescent="0.25"/>
  <cols>
    <col min="1" max="1" width="9.140625" style="34"/>
    <col min="2" max="2" width="12" style="34" bestFit="1" customWidth="1"/>
    <col min="3" max="3" width="13.28515625" style="34" bestFit="1" customWidth="1"/>
    <col min="4" max="4" width="12.7109375" style="34" bestFit="1" customWidth="1"/>
    <col min="5" max="5" width="11.28515625" style="34" bestFit="1" customWidth="1"/>
    <col min="6" max="16384" width="9.140625" style="34"/>
  </cols>
  <sheetData>
    <row r="1" spans="1:8" ht="37.5" customHeight="1" x14ac:dyDescent="0.25">
      <c r="A1" s="153" t="s">
        <v>135</v>
      </c>
      <c r="B1" s="153"/>
      <c r="C1" s="153"/>
      <c r="D1" s="153"/>
      <c r="E1" s="153"/>
    </row>
    <row r="2" spans="1:8" x14ac:dyDescent="0.25">
      <c r="A2" s="150" t="s">
        <v>136</v>
      </c>
      <c r="B2" s="150"/>
      <c r="C2" s="150"/>
      <c r="D2" s="150"/>
      <c r="E2" s="150"/>
    </row>
    <row r="3" spans="1:8" ht="28.5" x14ac:dyDescent="0.25">
      <c r="A3" s="65" t="s">
        <v>27</v>
      </c>
      <c r="B3" s="66" t="s">
        <v>60</v>
      </c>
      <c r="C3" s="66" t="s">
        <v>171</v>
      </c>
      <c r="D3" s="66" t="s">
        <v>62</v>
      </c>
      <c r="E3" s="66" t="s">
        <v>69</v>
      </c>
    </row>
    <row r="4" spans="1:8" x14ac:dyDescent="0.25">
      <c r="A4" s="17">
        <v>2006</v>
      </c>
      <c r="B4" s="17">
        <v>65.900000000000006</v>
      </c>
      <c r="C4" s="17">
        <v>17.3</v>
      </c>
      <c r="D4" s="17">
        <v>14.7</v>
      </c>
      <c r="E4" s="17">
        <v>2.2000000000000002</v>
      </c>
    </row>
    <row r="5" spans="1:8" x14ac:dyDescent="0.25">
      <c r="A5" s="17">
        <v>2012</v>
      </c>
      <c r="B5" s="17">
        <v>67.3</v>
      </c>
      <c r="C5" s="67">
        <v>18</v>
      </c>
      <c r="D5" s="17">
        <v>13.4</v>
      </c>
      <c r="E5" s="17">
        <v>1.3</v>
      </c>
    </row>
    <row r="6" spans="1:8" x14ac:dyDescent="0.25">
      <c r="A6" s="17">
        <v>2016</v>
      </c>
      <c r="B6" s="17">
        <v>65.900000000000006</v>
      </c>
      <c r="C6" s="67">
        <v>20</v>
      </c>
      <c r="D6" s="17">
        <v>12.3</v>
      </c>
      <c r="E6" s="17">
        <v>1.7</v>
      </c>
    </row>
    <row r="7" spans="1:8" x14ac:dyDescent="0.25">
      <c r="A7" s="68">
        <v>2017</v>
      </c>
      <c r="B7" s="68">
        <v>65.2</v>
      </c>
      <c r="C7" s="68">
        <v>20.9</v>
      </c>
      <c r="D7" s="68">
        <v>12.2</v>
      </c>
      <c r="E7" s="68">
        <v>1.8</v>
      </c>
    </row>
    <row r="8" spans="1:8" ht="30" customHeight="1" x14ac:dyDescent="0.25">
      <c r="A8" s="151" t="s">
        <v>64</v>
      </c>
      <c r="B8" s="151"/>
      <c r="C8" s="151"/>
      <c r="D8" s="151"/>
      <c r="E8" s="151"/>
      <c r="F8" s="120"/>
      <c r="G8" s="120"/>
      <c r="H8" s="120"/>
    </row>
    <row r="9" spans="1:8" ht="26.25" customHeight="1" x14ac:dyDescent="0.25">
      <c r="A9" s="148" t="s">
        <v>65</v>
      </c>
      <c r="B9" s="148"/>
      <c r="C9" s="148"/>
      <c r="D9" s="148"/>
      <c r="E9" s="148"/>
      <c r="F9" s="120"/>
      <c r="G9" s="120"/>
      <c r="H9" s="120"/>
    </row>
    <row r="10" spans="1:8" ht="15" customHeight="1" x14ac:dyDescent="0.25">
      <c r="A10" s="148" t="s">
        <v>79</v>
      </c>
      <c r="B10" s="148"/>
      <c r="C10" s="148"/>
      <c r="D10" s="148"/>
      <c r="E10" s="148"/>
      <c r="F10" s="120"/>
      <c r="G10" s="120"/>
      <c r="H10" s="120"/>
    </row>
  </sheetData>
  <mergeCells count="5">
    <mergeCell ref="A1:E1"/>
    <mergeCell ref="A8:E8"/>
    <mergeCell ref="A9:E9"/>
    <mergeCell ref="A10:E10"/>
    <mergeCell ref="A2:E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58" t="e">
        <f>CONCATENATE("Table 5:  Carrier Group Percent of Total Scheduled Passenger Airline FTEs ",A6, " - ", A16)</f>
        <v>#REF!</v>
      </c>
      <c r="B1" s="158"/>
      <c r="C1" s="158"/>
      <c r="D1" s="158"/>
      <c r="E1" s="158"/>
    </row>
    <row r="3" spans="1:5" x14ac:dyDescent="0.25">
      <c r="A3" s="4" t="str">
        <f>CONCATENATE("(", SourceData!C1, " of each year)")</f>
        <v>(May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8">
        <v>66.599999999999994</v>
      </c>
      <c r="C6" s="8">
        <v>17</v>
      </c>
      <c r="D6" s="8">
        <v>14.3</v>
      </c>
      <c r="E6" s="8">
        <v>2.1</v>
      </c>
    </row>
    <row r="7" spans="1:5" x14ac:dyDescent="0.25">
      <c r="A7" s="5">
        <v>2012</v>
      </c>
      <c r="B7" s="8">
        <v>67.099999999999994</v>
      </c>
      <c r="C7" s="8">
        <v>17.899999999999999</v>
      </c>
      <c r="D7" s="8">
        <v>13.6</v>
      </c>
      <c r="E7" s="8">
        <v>1.3</v>
      </c>
    </row>
    <row r="8" spans="1:5" x14ac:dyDescent="0.25">
      <c r="A8" s="5">
        <v>2016</v>
      </c>
      <c r="B8" s="8">
        <v>66.099999999999994</v>
      </c>
      <c r="C8" s="8">
        <v>19.7</v>
      </c>
      <c r="D8" s="8">
        <v>12.5</v>
      </c>
      <c r="E8" s="8">
        <v>1.7</v>
      </c>
    </row>
    <row r="9" spans="1:5" x14ac:dyDescent="0.25">
      <c r="A9" s="5">
        <v>2017</v>
      </c>
      <c r="B9" s="8">
        <v>65</v>
      </c>
      <c r="C9" s="8">
        <v>20.7</v>
      </c>
      <c r="D9" s="8">
        <v>12.5</v>
      </c>
      <c r="E9" s="8">
        <v>1.8</v>
      </c>
    </row>
    <row r="10" spans="1:5" x14ac:dyDescent="0.25">
      <c r="A10" s="5" t="e">
        <f>SourceData!#REF!</f>
        <v>#REF!</v>
      </c>
      <c r="B10" s="8" t="e">
        <f>SourceData!#REF!</f>
        <v>#REF!</v>
      </c>
      <c r="C10" s="8" t="e">
        <f>SourceData!#REF!</f>
        <v>#REF!</v>
      </c>
      <c r="D10" s="8" t="e">
        <f>SourceData!#REF!</f>
        <v>#REF!</v>
      </c>
      <c r="E10" s="8" t="e">
        <f>SourceData!#REF!</f>
        <v>#REF!</v>
      </c>
    </row>
    <row r="11" spans="1:5" x14ac:dyDescent="0.25">
      <c r="A11" s="5" t="e">
        <f>SourceData!#REF!</f>
        <v>#REF!</v>
      </c>
      <c r="B11" s="8" t="e">
        <f>SourceData!#REF!</f>
        <v>#REF!</v>
      </c>
      <c r="C11" s="8" t="e">
        <f>SourceData!#REF!</f>
        <v>#REF!</v>
      </c>
      <c r="D11" s="8" t="e">
        <f>SourceData!#REF!</f>
        <v>#REF!</v>
      </c>
      <c r="E11" s="8" t="e">
        <f>SourceData!#REF!</f>
        <v>#REF!</v>
      </c>
    </row>
    <row r="12" spans="1:5" x14ac:dyDescent="0.25">
      <c r="A12" s="5" t="e">
        <f>SourceData!#REF!</f>
        <v>#REF!</v>
      </c>
      <c r="B12" s="8" t="e">
        <f>SourceData!#REF!</f>
        <v>#REF!</v>
      </c>
      <c r="C12" s="8" t="e">
        <f>SourceData!#REF!</f>
        <v>#REF!</v>
      </c>
      <c r="D12" s="8" t="e">
        <f>SourceData!#REF!</f>
        <v>#REF!</v>
      </c>
      <c r="E12" s="8" t="e">
        <f>SourceData!#REF!</f>
        <v>#REF!</v>
      </c>
    </row>
    <row r="13" spans="1:5" x14ac:dyDescent="0.25">
      <c r="A13" s="5" t="e">
        <f>SourceData!#REF!</f>
        <v>#REF!</v>
      </c>
      <c r="B13" s="8" t="e">
        <f>SourceData!#REF!</f>
        <v>#REF!</v>
      </c>
      <c r="C13" s="8" t="e">
        <f>SourceData!#REF!</f>
        <v>#REF!</v>
      </c>
      <c r="D13" s="8" t="e">
        <f>SourceData!#REF!</f>
        <v>#REF!</v>
      </c>
      <c r="E13" s="8" t="e">
        <f>SourceData!#REF!</f>
        <v>#REF!</v>
      </c>
    </row>
    <row r="14" spans="1:5" x14ac:dyDescent="0.25">
      <c r="A14" s="5" t="e">
        <f>SourceData!#REF!</f>
        <v>#REF!</v>
      </c>
      <c r="B14" s="8" t="e">
        <f>SourceData!#REF!</f>
        <v>#REF!</v>
      </c>
      <c r="C14" s="8" t="e">
        <f>SourceData!#REF!</f>
        <v>#REF!</v>
      </c>
      <c r="D14" s="8" t="e">
        <f>SourceData!#REF!</f>
        <v>#REF!</v>
      </c>
      <c r="E14" s="8" t="e">
        <f>SourceData!#REF!</f>
        <v>#REF!</v>
      </c>
    </row>
    <row r="15" spans="1:5" x14ac:dyDescent="0.25">
      <c r="A15" s="5" t="e">
        <f>SourceData!#REF!</f>
        <v>#REF!</v>
      </c>
      <c r="B15" s="8" t="e">
        <f>SourceData!#REF!</f>
        <v>#REF!</v>
      </c>
      <c r="C15" s="8" t="e">
        <f>SourceData!#REF!</f>
        <v>#REF!</v>
      </c>
      <c r="D15" s="8" t="e">
        <f>SourceData!#REF!</f>
        <v>#REF!</v>
      </c>
      <c r="E15" s="8" t="e">
        <f>SourceData!#REF!</f>
        <v>#REF!</v>
      </c>
    </row>
    <row r="16" spans="1:5" x14ac:dyDescent="0.25">
      <c r="A16" s="5" t="e">
        <f>SourceData!#REF!</f>
        <v>#REF!</v>
      </c>
      <c r="B16" s="8" t="e">
        <f>SourceData!#REF!</f>
        <v>#REF!</v>
      </c>
      <c r="C16" s="8" t="e">
        <f>SourceData!#REF!</f>
        <v>#REF!</v>
      </c>
      <c r="D16" s="8" t="e">
        <f>SourceData!#REF!</f>
        <v>#REF!</v>
      </c>
      <c r="E16" s="8" t="e">
        <f>SourceData!#REF!</f>
        <v>#REF!</v>
      </c>
    </row>
    <row r="18" spans="1:8" ht="15" customHeight="1" x14ac:dyDescent="0.25">
      <c r="A18" s="159" t="s">
        <v>64</v>
      </c>
      <c r="B18" s="159"/>
      <c r="C18" s="159"/>
      <c r="D18" s="159"/>
      <c r="E18" s="159"/>
      <c r="F18" s="159"/>
      <c r="G18" s="159"/>
      <c r="H18" s="159"/>
    </row>
    <row r="19" spans="1:8" ht="26.25" customHeight="1" x14ac:dyDescent="0.25">
      <c r="A19" s="159" t="s">
        <v>65</v>
      </c>
      <c r="B19" s="159"/>
      <c r="C19" s="159"/>
      <c r="D19" s="159"/>
      <c r="E19" s="159"/>
      <c r="F19" s="159"/>
      <c r="G19" s="159"/>
      <c r="H19" s="159"/>
    </row>
    <row r="20" spans="1:8" ht="15" customHeight="1" x14ac:dyDescent="0.25">
      <c r="A20" s="159" t="s">
        <v>79</v>
      </c>
      <c r="B20" s="159"/>
      <c r="C20" s="159"/>
      <c r="D20" s="159"/>
      <c r="E20" s="159"/>
      <c r="F20" s="159"/>
      <c r="G20" s="159"/>
      <c r="H20" s="159"/>
    </row>
  </sheetData>
  <mergeCells count="4">
    <mergeCell ref="A1:E1"/>
    <mergeCell ref="A18:H18"/>
    <mergeCell ref="A19:H19"/>
    <mergeCell ref="A20:H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6"/>
  <sheetViews>
    <sheetView workbookViewId="0">
      <selection activeCell="A16" sqref="A16:E16"/>
    </sheetView>
  </sheetViews>
  <sheetFormatPr defaultRowHeight="15" x14ac:dyDescent="0.25"/>
  <cols>
    <col min="2" max="2" width="21.5703125" bestFit="1" customWidth="1"/>
    <col min="3" max="3" width="15.28515625" customWidth="1"/>
    <col min="4" max="4" width="15.140625" bestFit="1" customWidth="1"/>
    <col min="5" max="5" width="29.28515625" bestFit="1" customWidth="1"/>
    <col min="8" max="8" width="10.28515625" bestFit="1" customWidth="1"/>
  </cols>
  <sheetData>
    <row r="1" spans="1:8" x14ac:dyDescent="0.25">
      <c r="A1" s="160" t="s">
        <v>174</v>
      </c>
      <c r="B1" s="160"/>
      <c r="C1" s="160"/>
      <c r="D1" s="160"/>
      <c r="E1" s="160"/>
    </row>
    <row r="2" spans="1:8" x14ac:dyDescent="0.25">
      <c r="A2" s="161" t="s">
        <v>80</v>
      </c>
      <c r="B2" s="161"/>
      <c r="C2" s="161"/>
      <c r="D2" s="161"/>
      <c r="E2" s="161"/>
    </row>
    <row r="3" spans="1:8" ht="29.25" x14ac:dyDescent="0.25">
      <c r="A3" s="122" t="s">
        <v>28</v>
      </c>
      <c r="B3" s="122" t="s">
        <v>29</v>
      </c>
      <c r="C3" s="121" t="s">
        <v>30</v>
      </c>
      <c r="D3" s="121" t="s">
        <v>137</v>
      </c>
      <c r="E3" s="122" t="s">
        <v>127</v>
      </c>
      <c r="F3" s="2"/>
    </row>
    <row r="4" spans="1:8" x14ac:dyDescent="0.25">
      <c r="A4" s="36">
        <v>1</v>
      </c>
      <c r="B4" s="36" t="s">
        <v>159</v>
      </c>
      <c r="C4" s="51">
        <v>100528</v>
      </c>
      <c r="D4" s="36" t="s">
        <v>5</v>
      </c>
      <c r="E4" s="36" t="s">
        <v>159</v>
      </c>
      <c r="F4" s="5"/>
      <c r="G4" s="21"/>
      <c r="H4" s="7"/>
    </row>
    <row r="5" spans="1:8" x14ac:dyDescent="0.25">
      <c r="A5" s="38">
        <v>2</v>
      </c>
      <c r="B5" s="38" t="s">
        <v>164</v>
      </c>
      <c r="C5" s="53">
        <v>82939</v>
      </c>
      <c r="D5" s="38" t="s">
        <v>5</v>
      </c>
      <c r="E5" s="38" t="s">
        <v>164</v>
      </c>
      <c r="F5" s="5"/>
    </row>
    <row r="6" spans="1:8" x14ac:dyDescent="0.25">
      <c r="A6" s="38">
        <v>3</v>
      </c>
      <c r="B6" s="38" t="s">
        <v>162</v>
      </c>
      <c r="C6" s="53">
        <v>81422</v>
      </c>
      <c r="D6" s="38" t="s">
        <v>5</v>
      </c>
      <c r="E6" s="38" t="s">
        <v>162</v>
      </c>
      <c r="F6" s="5"/>
    </row>
    <row r="7" spans="1:8" x14ac:dyDescent="0.25">
      <c r="A7" s="38">
        <v>4</v>
      </c>
      <c r="B7" s="38" t="s">
        <v>165</v>
      </c>
      <c r="C7" s="53">
        <v>55115</v>
      </c>
      <c r="D7" s="38" t="s">
        <v>6</v>
      </c>
      <c r="E7" s="38" t="s">
        <v>165</v>
      </c>
      <c r="F7" s="5"/>
    </row>
    <row r="8" spans="1:8" x14ac:dyDescent="0.25">
      <c r="A8" s="38">
        <v>5</v>
      </c>
      <c r="B8" s="38" t="s">
        <v>154</v>
      </c>
      <c r="C8" s="53">
        <v>17465</v>
      </c>
      <c r="D8" s="38" t="s">
        <v>6</v>
      </c>
      <c r="E8" s="38" t="s">
        <v>154</v>
      </c>
      <c r="F8" s="5"/>
    </row>
    <row r="9" spans="1:8" x14ac:dyDescent="0.25">
      <c r="A9" s="38">
        <v>6</v>
      </c>
      <c r="B9" s="38" t="s">
        <v>166</v>
      </c>
      <c r="C9" s="53">
        <v>12246</v>
      </c>
      <c r="D9" s="38" t="s">
        <v>5</v>
      </c>
      <c r="E9" s="38" t="s">
        <v>166</v>
      </c>
      <c r="F9" s="5"/>
    </row>
    <row r="10" spans="1:8" x14ac:dyDescent="0.25">
      <c r="A10" s="38">
        <v>7</v>
      </c>
      <c r="B10" s="38" t="s">
        <v>167</v>
      </c>
      <c r="C10" s="53">
        <v>11489</v>
      </c>
      <c r="D10" s="38" t="s">
        <v>7</v>
      </c>
      <c r="E10" s="38" t="s">
        <v>167</v>
      </c>
      <c r="F10" s="5"/>
    </row>
    <row r="11" spans="1:8" x14ac:dyDescent="0.25">
      <c r="A11" s="38">
        <v>8</v>
      </c>
      <c r="B11" s="38" t="s">
        <v>168</v>
      </c>
      <c r="C11" s="53">
        <v>11363</v>
      </c>
      <c r="D11" s="38" t="s">
        <v>7</v>
      </c>
      <c r="E11" s="38" t="s">
        <v>168</v>
      </c>
      <c r="F11" s="5"/>
    </row>
    <row r="12" spans="1:8" x14ac:dyDescent="0.25">
      <c r="A12" s="38">
        <v>9</v>
      </c>
      <c r="B12" s="38" t="s">
        <v>155</v>
      </c>
      <c r="C12" s="53">
        <v>5953</v>
      </c>
      <c r="D12" s="38" t="s">
        <v>6</v>
      </c>
      <c r="E12" s="38" t="s">
        <v>169</v>
      </c>
      <c r="F12" s="5"/>
    </row>
    <row r="13" spans="1:8" x14ac:dyDescent="0.25">
      <c r="A13" s="49">
        <v>10</v>
      </c>
      <c r="B13" s="49" t="s">
        <v>169</v>
      </c>
      <c r="C13" s="69">
        <v>5712</v>
      </c>
      <c r="D13" s="49" t="s">
        <v>7</v>
      </c>
      <c r="E13" s="49" t="s">
        <v>170</v>
      </c>
      <c r="F13" s="5"/>
    </row>
    <row r="14" spans="1:8" ht="30" customHeight="1" x14ac:dyDescent="0.25">
      <c r="A14" s="162" t="s">
        <v>64</v>
      </c>
      <c r="B14" s="162"/>
      <c r="C14" s="162"/>
      <c r="D14" s="162"/>
      <c r="E14" s="162"/>
    </row>
    <row r="15" spans="1:8" x14ac:dyDescent="0.25">
      <c r="A15" s="150" t="s">
        <v>65</v>
      </c>
      <c r="B15" s="150"/>
      <c r="C15" s="150"/>
      <c r="D15" s="150"/>
      <c r="E15" s="150"/>
    </row>
    <row r="16" spans="1:8" x14ac:dyDescent="0.25">
      <c r="A16" s="150" t="s">
        <v>81</v>
      </c>
      <c r="B16" s="150"/>
      <c r="C16" s="150"/>
      <c r="D16" s="150"/>
      <c r="E16" s="150"/>
    </row>
  </sheetData>
  <mergeCells count="5">
    <mergeCell ref="A1:E1"/>
    <mergeCell ref="A2:E2"/>
    <mergeCell ref="A14:E14"/>
    <mergeCell ref="A15:E15"/>
    <mergeCell ref="A16:E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vt:i4>
      </vt:variant>
    </vt:vector>
  </HeadingPairs>
  <TitlesOfParts>
    <vt:vector size="26" baseType="lpstr">
      <vt:lpstr>SourceData</vt:lpstr>
      <vt:lpstr>Table1</vt:lpstr>
      <vt:lpstr>Table1a</vt:lpstr>
      <vt:lpstr>Table2</vt:lpstr>
      <vt:lpstr>Table3</vt:lpstr>
      <vt:lpstr>Table4</vt:lpstr>
      <vt:lpstr>Table5</vt:lpstr>
      <vt:lpstr>Table5(old)</vt:lpstr>
      <vt:lpstr>Table6</vt:lpstr>
      <vt:lpstr>Table7</vt:lpstr>
      <vt:lpstr>Table8</vt:lpstr>
      <vt:lpstr>Table9</vt:lpstr>
      <vt:lpstr>Table10</vt:lpstr>
      <vt:lpstr>Text</vt:lpstr>
      <vt:lpstr>Table11</vt:lpstr>
      <vt:lpstr>Table12</vt:lpstr>
      <vt:lpstr>Table13</vt:lpstr>
      <vt:lpstr>Table14</vt:lpstr>
      <vt:lpstr>Table15</vt:lpstr>
      <vt:lpstr>SameMonthPreviousQuery</vt:lpstr>
      <vt:lpstr>Table11!Print_Area</vt:lpstr>
      <vt:lpstr>Table14!Print_Area</vt:lpstr>
      <vt:lpstr>Table15!Print_Area</vt:lpstr>
      <vt:lpstr>Table3!Print_Area</vt:lpstr>
      <vt:lpstr>Table4!Print_Area</vt:lpstr>
      <vt:lpstr>Table8!Print_Area</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Test</cp:lastModifiedBy>
  <cp:lastPrinted>2017-03-10T17:59:32Z</cp:lastPrinted>
  <dcterms:created xsi:type="dcterms:W3CDTF">2016-08-10T16:03:36Z</dcterms:created>
  <dcterms:modified xsi:type="dcterms:W3CDTF">2017-07-19T15:30:47Z</dcterms:modified>
</cp:coreProperties>
</file>