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17 Releases\06 Jun 2017\"/>
    </mc:Choice>
  </mc:AlternateContent>
  <bookViews>
    <workbookView xWindow="330" yWindow="-225" windowWidth="18180" windowHeight="6465" tabRatio="904" firstSheet="9" activeTab="17"/>
  </bookViews>
  <sheets>
    <sheet name="SourceData" sheetId="1" state="hidden" r:id="rId1"/>
    <sheet name="Table1" sheetId="2" r:id="rId2"/>
    <sheet name="Table1a" sheetId="3" r:id="rId3"/>
    <sheet name="Table2" sheetId="4" r:id="rId4"/>
    <sheet name="Table3" sheetId="5" r:id="rId5"/>
    <sheet name="Table4" sheetId="6" r:id="rId6"/>
    <sheet name="Table5" sheetId="21" r:id="rId7"/>
    <sheet name="Table5(old)" sheetId="7" state="hidden" r:id="rId8"/>
    <sheet name="Table6" sheetId="8" r:id="rId9"/>
    <sheet name="Table7" sheetId="9" r:id="rId10"/>
    <sheet name="Table8" sheetId="10" r:id="rId11"/>
    <sheet name="Table9" sheetId="11" r:id="rId12"/>
    <sheet name="Table10" sheetId="12" r:id="rId13"/>
    <sheet name="Table11" sheetId="13" r:id="rId14"/>
    <sheet name="Table12" sheetId="15" r:id="rId15"/>
    <sheet name="Table13" sheetId="16" r:id="rId16"/>
    <sheet name="Table14" sheetId="17" r:id="rId17"/>
    <sheet name="Table15" sheetId="18" r:id="rId18"/>
    <sheet name="Text" sheetId="19" state="hidden" r:id="rId19"/>
    <sheet name="SameMonthPreviousQuery" sheetId="24" state="hidden" r:id="rId20"/>
    <sheet name="Historical_source" sheetId="22" state="hidden" r:id="rId21"/>
  </sheets>
  <definedNames>
    <definedName name="AirEmployment" localSheetId="20" hidden="1">Historical_source!$AM$1:$AO$331</definedName>
    <definedName name="Employment" localSheetId="20">Historical_source!#REF!</definedName>
    <definedName name="Graph">#REF!</definedName>
    <definedName name="Table1">Table1!$A$1:$F$21</definedName>
    <definedName name="Table10">Table10!$A$1:$E$18</definedName>
    <definedName name="Table11">Table11!$A$1:$H$20</definedName>
    <definedName name="Table11_R">#REF!</definedName>
    <definedName name="Table12">Table12!$A$1:$I$15</definedName>
    <definedName name="Table12_R">#REF!</definedName>
    <definedName name="Table13">Table13!$A$1:$E$18</definedName>
    <definedName name="Table14">Table14!$A$1:$H$20</definedName>
    <definedName name="Table14_R">#REF!</definedName>
    <definedName name="Table15">Table15!$A$1:$I$24</definedName>
    <definedName name="Table15_R">#REF!</definedName>
    <definedName name="Table1a">Table1a!$A$1:$F$20</definedName>
    <definedName name="Table2">Table2!$A$1:$E$19</definedName>
    <definedName name="Table3">Table3!$A$1:$H$21</definedName>
    <definedName name="Table3_R">#REF!</definedName>
    <definedName name="Table4">Table4!$A$1:$F$11</definedName>
    <definedName name="Table4_R">#REF!</definedName>
    <definedName name="Table5">Table5!$A$1:$E$10</definedName>
    <definedName name="Table6">Table6!$A$1:$E$16</definedName>
    <definedName name="Table6_R">#REF!</definedName>
    <definedName name="Table7">Table7!$A$1:$E$17</definedName>
    <definedName name="Table8">Table8!$A$1:$H$20</definedName>
    <definedName name="Table8_R">#REF!</definedName>
    <definedName name="Table9">Table9!$A$1:$I$14</definedName>
    <definedName name="Table9_R">#REF!</definedName>
  </definedNames>
  <calcPr calcId="171027"/>
  <pivotCaches>
    <pivotCache cacheId="0" r:id="rId22"/>
  </pivotCaches>
</workbook>
</file>

<file path=xl/calcChain.xml><?xml version="1.0" encoding="utf-8"?>
<calcChain xmlns="http://schemas.openxmlformats.org/spreadsheetml/2006/main">
  <c r="C308" i="22" l="1"/>
  <c r="C309" i="22"/>
  <c r="C310" i="22"/>
  <c r="C311" i="22"/>
  <c r="C312" i="22"/>
  <c r="C313" i="22"/>
  <c r="C314" i="22"/>
  <c r="C315" i="22"/>
  <c r="C316" i="22"/>
  <c r="C317" i="22"/>
  <c r="C318" i="22"/>
  <c r="C319" i="22"/>
  <c r="C320" i="22"/>
  <c r="C321" i="22"/>
  <c r="C322" i="22"/>
  <c r="C323" i="22"/>
  <c r="C324" i="22"/>
  <c r="C325" i="22"/>
  <c r="C326" i="22"/>
  <c r="C327" i="22"/>
  <c r="C328" i="22"/>
  <c r="C329" i="22"/>
  <c r="C330" i="22"/>
  <c r="C331" i="22"/>
  <c r="C307" i="22"/>
  <c r="A19" i="19"/>
  <c r="A18" i="19"/>
  <c r="A15" i="19"/>
  <c r="F15" i="22"/>
  <c r="F16" i="22"/>
  <c r="F17" i="22"/>
  <c r="F18" i="22"/>
  <c r="F19" i="22"/>
  <c r="F20" i="22"/>
  <c r="F21" i="22"/>
  <c r="F22" i="22"/>
  <c r="F23" i="22"/>
  <c r="F24" i="22"/>
  <c r="F25"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F51" i="22"/>
  <c r="F52" i="22"/>
  <c r="F53" i="22"/>
  <c r="F54" i="22"/>
  <c r="F55" i="22"/>
  <c r="F56" i="22"/>
  <c r="F57" i="22"/>
  <c r="F58" i="22"/>
  <c r="F59" i="22"/>
  <c r="F60" i="22"/>
  <c r="F61" i="22"/>
  <c r="F62" i="22"/>
  <c r="F63" i="22"/>
  <c r="F64" i="22"/>
  <c r="F65" i="22"/>
  <c r="F66" i="22"/>
  <c r="F67" i="22"/>
  <c r="F68" i="22"/>
  <c r="F69" i="22"/>
  <c r="F70" i="22"/>
  <c r="F71" i="22"/>
  <c r="F72" i="22"/>
  <c r="F73" i="22"/>
  <c r="F74" i="22"/>
  <c r="F75" i="22"/>
  <c r="F76" i="22"/>
  <c r="F77" i="22"/>
  <c r="F78" i="22"/>
  <c r="F79" i="22"/>
  <c r="F80" i="22"/>
  <c r="F81" i="22"/>
  <c r="F82" i="22"/>
  <c r="F83" i="22"/>
  <c r="F84" i="22"/>
  <c r="F85" i="22"/>
  <c r="F86" i="22"/>
  <c r="F87" i="22"/>
  <c r="F88" i="22"/>
  <c r="F89" i="22"/>
  <c r="F90" i="22"/>
  <c r="F91" i="22"/>
  <c r="F92" i="22"/>
  <c r="F93" i="22"/>
  <c r="F94" i="22"/>
  <c r="F95" i="22"/>
  <c r="F96" i="22"/>
  <c r="F97" i="22"/>
  <c r="F98" i="22"/>
  <c r="F99" i="22"/>
  <c r="F100" i="22"/>
  <c r="F101" i="22"/>
  <c r="F102" i="22"/>
  <c r="F103" i="22"/>
  <c r="F104" i="22"/>
  <c r="F105" i="22"/>
  <c r="F106" i="22"/>
  <c r="F107" i="22"/>
  <c r="F108" i="22"/>
  <c r="F109" i="22"/>
  <c r="F110" i="22"/>
  <c r="F111" i="22"/>
  <c r="F112" i="22"/>
  <c r="F113" i="22"/>
  <c r="F114" i="22"/>
  <c r="F115" i="22"/>
  <c r="F116" i="22"/>
  <c r="F117" i="22"/>
  <c r="F118" i="22"/>
  <c r="F119" i="22"/>
  <c r="F120" i="22"/>
  <c r="F121" i="22"/>
  <c r="F122" i="22"/>
  <c r="F123" i="22"/>
  <c r="F124" i="22"/>
  <c r="F125" i="22"/>
  <c r="F126" i="22"/>
  <c r="F127" i="22"/>
  <c r="F128" i="22"/>
  <c r="F129" i="22"/>
  <c r="F130" i="22"/>
  <c r="F131" i="22"/>
  <c r="F132" i="22"/>
  <c r="F133" i="22"/>
  <c r="F134" i="22"/>
  <c r="F135" i="22"/>
  <c r="F136" i="22"/>
  <c r="F137" i="22"/>
  <c r="F138" i="22"/>
  <c r="F139" i="22"/>
  <c r="F140" i="22"/>
  <c r="F141" i="22"/>
  <c r="F142" i="22"/>
  <c r="F143" i="22"/>
  <c r="F144" i="22"/>
  <c r="F145" i="22"/>
  <c r="F146" i="22"/>
  <c r="F147" i="22"/>
  <c r="F148" i="22"/>
  <c r="F149" i="22"/>
  <c r="F150" i="22"/>
  <c r="F151" i="22"/>
  <c r="F152" i="22"/>
  <c r="F153" i="22"/>
  <c r="F154" i="22"/>
  <c r="F155" i="22"/>
  <c r="F156" i="22"/>
  <c r="F157" i="22"/>
  <c r="F158" i="22"/>
  <c r="F159" i="22"/>
  <c r="F160" i="22"/>
  <c r="F161" i="22"/>
  <c r="F162" i="22"/>
  <c r="F163" i="22"/>
  <c r="F164" i="22"/>
  <c r="F165" i="22"/>
  <c r="F166" i="22"/>
  <c r="F167" i="22"/>
  <c r="F168" i="22"/>
  <c r="F169" i="22"/>
  <c r="F170" i="22"/>
  <c r="F171" i="22"/>
  <c r="F172" i="22"/>
  <c r="F173" i="22"/>
  <c r="F174" i="22"/>
  <c r="F175" i="22"/>
  <c r="F176" i="22"/>
  <c r="F177" i="22"/>
  <c r="F178" i="22"/>
  <c r="F179" i="22"/>
  <c r="F180" i="22"/>
  <c r="F181" i="22"/>
  <c r="F182" i="22"/>
  <c r="F183" i="22"/>
  <c r="F184" i="22"/>
  <c r="F185" i="22"/>
  <c r="F186" i="22"/>
  <c r="F187" i="22"/>
  <c r="F188" i="22"/>
  <c r="F189" i="22"/>
  <c r="F190" i="22"/>
  <c r="F191" i="22"/>
  <c r="F192" i="22"/>
  <c r="F193" i="22"/>
  <c r="F194" i="22"/>
  <c r="F195" i="22"/>
  <c r="F196" i="22"/>
  <c r="F197" i="22"/>
  <c r="F198" i="22"/>
  <c r="F199" i="22"/>
  <c r="F200" i="22"/>
  <c r="F201" i="22"/>
  <c r="F202" i="22"/>
  <c r="F203" i="22"/>
  <c r="F204" i="22"/>
  <c r="F205" i="22"/>
  <c r="F206" i="22"/>
  <c r="F207" i="22"/>
  <c r="F208" i="22"/>
  <c r="F209" i="22"/>
  <c r="F210" i="22"/>
  <c r="F211" i="22"/>
  <c r="F212" i="22"/>
  <c r="F213" i="22"/>
  <c r="F214" i="22"/>
  <c r="F215" i="22"/>
  <c r="F216" i="22"/>
  <c r="F217" i="22"/>
  <c r="F218" i="22"/>
  <c r="F219" i="22"/>
  <c r="F220" i="22"/>
  <c r="F221" i="22"/>
  <c r="F222" i="22"/>
  <c r="F223" i="22"/>
  <c r="F224" i="22"/>
  <c r="F225" i="22"/>
  <c r="F226" i="22"/>
  <c r="F227" i="22"/>
  <c r="F228" i="22"/>
  <c r="F229" i="22"/>
  <c r="F230" i="22"/>
  <c r="F231" i="22"/>
  <c r="F232" i="22"/>
  <c r="F233" i="22"/>
  <c r="F234" i="22"/>
  <c r="F235" i="22"/>
  <c r="F236" i="22"/>
  <c r="F237" i="22"/>
  <c r="F238" i="22"/>
  <c r="F239" i="22"/>
  <c r="F240" i="22"/>
  <c r="F241" i="22"/>
  <c r="F242" i="22"/>
  <c r="F243" i="22"/>
  <c r="F244" i="22"/>
  <c r="F245" i="22"/>
  <c r="F246" i="22"/>
  <c r="F247" i="22"/>
  <c r="F248" i="22"/>
  <c r="F249" i="22"/>
  <c r="F250" i="22"/>
  <c r="F251" i="22"/>
  <c r="F252" i="22"/>
  <c r="F253" i="22"/>
  <c r="F254" i="22"/>
  <c r="F255" i="22"/>
  <c r="F256" i="22"/>
  <c r="F257" i="22"/>
  <c r="F258" i="22"/>
  <c r="F259" i="22"/>
  <c r="F260" i="22"/>
  <c r="F261" i="22"/>
  <c r="F262" i="22"/>
  <c r="F263" i="22"/>
  <c r="F264" i="22"/>
  <c r="F265" i="22"/>
  <c r="F266" i="22"/>
  <c r="F267" i="22"/>
  <c r="F268" i="22"/>
  <c r="F269" i="22"/>
  <c r="F270" i="22"/>
  <c r="F271" i="22"/>
  <c r="F272" i="22"/>
  <c r="F273" i="22"/>
  <c r="F274" i="22"/>
  <c r="F275" i="22"/>
  <c r="F276" i="22"/>
  <c r="F277" i="22"/>
  <c r="F278" i="22"/>
  <c r="F279" i="22"/>
  <c r="F280" i="22"/>
  <c r="F281" i="22"/>
  <c r="F282" i="22"/>
  <c r="F283" i="22"/>
  <c r="F284" i="22"/>
  <c r="F285" i="22"/>
  <c r="F286" i="22"/>
  <c r="F287" i="22"/>
  <c r="F288" i="22"/>
  <c r="F289" i="22"/>
  <c r="F290" i="22"/>
  <c r="F291" i="22"/>
  <c r="F292" i="22"/>
  <c r="F293" i="22"/>
  <c r="F294" i="22"/>
  <c r="F295" i="22"/>
  <c r="F296" i="22"/>
  <c r="F297" i="22"/>
  <c r="F298" i="22"/>
  <c r="F299" i="22"/>
  <c r="F300" i="22"/>
  <c r="F301" i="22"/>
  <c r="F302" i="22"/>
  <c r="F303" i="22"/>
  <c r="F304" i="22"/>
  <c r="F305" i="22"/>
  <c r="F306" i="22"/>
  <c r="F307" i="22"/>
  <c r="F308" i="22"/>
  <c r="F309" i="22"/>
  <c r="F310" i="22"/>
  <c r="F311" i="22"/>
  <c r="F312" i="22"/>
  <c r="F313" i="22"/>
  <c r="F314" i="22"/>
  <c r="F315" i="22"/>
  <c r="F316" i="22"/>
  <c r="F317" i="22"/>
  <c r="F318" i="22"/>
  <c r="F319" i="22"/>
  <c r="F320" i="22"/>
  <c r="F321" i="22"/>
  <c r="F322" i="22"/>
  <c r="F323" i="22"/>
  <c r="F324" i="22"/>
  <c r="F325" i="22"/>
  <c r="F326" i="22"/>
  <c r="F327" i="22"/>
  <c r="F328" i="22"/>
  <c r="F329" i="22"/>
  <c r="F330" i="22"/>
  <c r="F331" i="22"/>
  <c r="F14" i="22"/>
  <c r="K182" i="1"/>
  <c r="L182" i="1"/>
  <c r="M182" i="1"/>
  <c r="N182" i="1"/>
  <c r="J182" i="1"/>
  <c r="K113" i="1" l="1"/>
  <c r="L113" i="1"/>
  <c r="M113" i="1"/>
  <c r="N113" i="1"/>
  <c r="J113" i="1"/>
  <c r="A24" i="19" l="1"/>
  <c r="A28" i="19" l="1"/>
  <c r="E1" i="1"/>
  <c r="C5" i="7"/>
  <c r="D5" i="7"/>
  <c r="E5" i="7"/>
  <c r="B5" i="7"/>
  <c r="A5" i="7"/>
  <c r="A10" i="7"/>
  <c r="B10" i="7"/>
  <c r="C10" i="7"/>
  <c r="D10" i="7"/>
  <c r="E10" i="7"/>
  <c r="A11" i="7"/>
  <c r="B11" i="7"/>
  <c r="C11" i="7"/>
  <c r="D11" i="7"/>
  <c r="E11" i="7"/>
  <c r="A12" i="7"/>
  <c r="B12" i="7"/>
  <c r="C12" i="7"/>
  <c r="D12" i="7"/>
  <c r="E12" i="7"/>
  <c r="A13" i="7"/>
  <c r="B13" i="7"/>
  <c r="C13" i="7"/>
  <c r="D13" i="7"/>
  <c r="E13" i="7"/>
  <c r="A14" i="7"/>
  <c r="B14" i="7"/>
  <c r="C14" i="7"/>
  <c r="D14" i="7"/>
  <c r="E14" i="7"/>
  <c r="A15" i="7"/>
  <c r="B15" i="7"/>
  <c r="C15" i="7"/>
  <c r="D15" i="7"/>
  <c r="E15" i="7"/>
  <c r="A16" i="7"/>
  <c r="B16" i="7"/>
  <c r="C16" i="7"/>
  <c r="D16" i="7"/>
  <c r="E16" i="7"/>
  <c r="A4" i="19"/>
  <c r="B1" i="1" l="1"/>
  <c r="C1" i="1"/>
  <c r="A1" i="7"/>
  <c r="A9" i="19" l="1"/>
  <c r="A13" i="19"/>
  <c r="A22" i="19"/>
  <c r="A8" i="19"/>
  <c r="A11" i="19"/>
  <c r="A1" i="19"/>
  <c r="A3" i="19"/>
  <c r="A23" i="19"/>
  <c r="A27" i="19"/>
  <c r="A3" i="7"/>
  <c r="A6" i="19"/>
</calcChain>
</file>

<file path=xl/connections.xml><?xml version="1.0" encoding="utf-8"?>
<connections xmlns="http://schemas.openxmlformats.org/spreadsheetml/2006/main">
  <connection id="1" name="AirEmployment" type="1" refreshedVersion="6" deleted="1" background="1" saveData="1">
    <dbPr connection="" command=""/>
  </connection>
</connections>
</file>

<file path=xl/sharedStrings.xml><?xml version="1.0" encoding="utf-8"?>
<sst xmlns="http://schemas.openxmlformats.org/spreadsheetml/2006/main" count="661" uniqueCount="180">
  <si>
    <t>Postback: False</t>
  </si>
  <si>
    <t>intCurrentYear: 2016</t>
  </si>
  <si>
    <t>Report Month:</t>
  </si>
  <si>
    <t>Report Year:</t>
  </si>
  <si>
    <t>Time Period</t>
  </si>
  <si>
    <t>Network</t>
  </si>
  <si>
    <t>Low-cost</t>
  </si>
  <si>
    <t>Regional</t>
  </si>
  <si>
    <t>Other</t>
  </si>
  <si>
    <t>All</t>
  </si>
  <si>
    <t>Jun 2015 - Jun 2016</t>
  </si>
  <si>
    <t>May 2016 - Jun 2016</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</si>
  <si>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</si>
  <si>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</si>
  <si>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</si>
  <si>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</si>
  <si>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</si>
  <si>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</si>
  <si>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</si>
  <si>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</si>
  <si>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</si>
  <si>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</si>
  <si>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</si>
  <si>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</si>
  <si>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</si>
  <si>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</si>
  <si>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</si>
  <si>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</si>
  <si>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</si>
  <si>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</si>
  <si>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Southwest Airlines Co.</t>
  </si>
  <si>
    <t>JetBlue Airways</t>
  </si>
  <si>
    <t>SkyWest Airlines Inc.</t>
  </si>
  <si>
    <t>Envoy Air</t>
  </si>
  <si>
    <t>ExpressJet Airlines Inc.</t>
  </si>
  <si>
    <t>Allegiant Air</t>
  </si>
  <si>
    <t>Frontier Airlines Inc.</t>
  </si>
  <si>
    <t>Spirit Air Lines</t>
  </si>
  <si>
    <t>Virgin America</t>
  </si>
  <si>
    <t>Chautauqua Airlines Inc.</t>
  </si>
  <si>
    <t>Shuttle America Corp.</t>
  </si>
  <si>
    <t>Air Wisconsin Airlines Corp</t>
  </si>
  <si>
    <t>Compass Airlines</t>
  </si>
  <si>
    <t>Endeavor Air Inc.</t>
  </si>
  <si>
    <t>GoJet Airlines LLC d/b/a United Express</t>
  </si>
  <si>
    <t>Horizon Air</t>
  </si>
  <si>
    <t>Mesa Airlines Inc.</t>
  </si>
  <si>
    <t>PSA Airlines Inc.</t>
  </si>
  <si>
    <t>Republic Airlines</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</si>
  <si>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</si>
  <si>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</si>
  <si>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</si>
  <si>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</si>
  <si>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</si>
  <si>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</si>
  <si>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</si>
  <si>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 Includes network, low-cost, regional and other carriers. Other Carriers generally operate within specific niche markets. They are: Hawaiian Airlines, Sun Country Airlines and Island Air Hawaii.</t>
  </si>
  <si>
    <t>Note: Percent changes based on numbers prior to rounding.</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</si>
  <si>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</si>
  <si>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</si>
  <si>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</si>
  <si>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</si>
  <si>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</si>
  <si>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</si>
  <si>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</si>
  <si>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</si>
  <si>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</si>
  <si>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</si>
  <si>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</si>
  <si>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</si>
  <si>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</si>
  <si>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</si>
  <si>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</si>
  <si>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</si>
  <si>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</si>
  <si>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</si>
  <si>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Note: Percent changes and averages based on numbers prior to rounding.</t>
  </si>
  <si>
    <t>Table 13: Regional Airline Year-to-Year Change in Full-time Equivalent Employees* from the Previous Year</t>
  </si>
  <si>
    <t>N/A: Carriers did not meet the standard for filing, was no longer operating, merged with another operating carrier or failed to file. See previous notes.</t>
  </si>
  <si>
    <t>Airline Mergers: Airlines involved in mergers typically begin joint reporting following U.S. Department of Transportation approval and issuance of a single economic certificate. American and US Airways began reporting jointly with July 2015 employment numbers. The airlines announced the merger in January 2013.</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</si>
  <si>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</si>
  <si>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</si>
  <si>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</si>
  <si>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</si>
  <si>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</si>
  <si>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Jul 2015 - Jul 2016</t>
  </si>
  <si>
    <t>Jun 2016 - Jul 2016</t>
  </si>
  <si>
    <t>Aug 2015 - Aug 2016</t>
  </si>
  <si>
    <t>Jul 2016 - Aug 2016</t>
  </si>
  <si>
    <t>Sep 2015 - Sep 2016</t>
  </si>
  <si>
    <t>Aug 2016 - Sep 2016</t>
  </si>
  <si>
    <t>Oct 2015 - Oct 2016</t>
  </si>
  <si>
    <t>Sep 2016 - Oct 2016</t>
  </si>
  <si>
    <t>Nov 2015 - Nov 2016</t>
  </si>
  <si>
    <t>Oct 2016 - Nov 2016</t>
  </si>
  <si>
    <t>intCurrentMonth: 11</t>
  </si>
  <si>
    <t>Dec 2015 - Dec 2016</t>
  </si>
  <si>
    <t>Nov 2016 - Dec 2016</t>
  </si>
  <si>
    <t>Dec 2016 - Jan 2017</t>
  </si>
  <si>
    <t>Jan 2016 - Jan 2017</t>
  </si>
  <si>
    <t>YX/S5/RP Combined</t>
  </si>
  <si>
    <t>Feb 2016 - Feb 2017</t>
  </si>
  <si>
    <t>Jan 2017 - Feb 2017</t>
  </si>
  <si>
    <t>Carrier Group</t>
  </si>
  <si>
    <t>EMPFTE</t>
  </si>
  <si>
    <t>Mar 2016 - Mar 2017</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</si>
  <si>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</si>
  <si>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</si>
  <si>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</si>
  <si>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Apr 2016 - Apr 2017</t>
  </si>
  <si>
    <t>Mar 2017 - Apr 2017</t>
  </si>
  <si>
    <t>Southwest Airlines Co., JetBlue Airways, Spirit Air Lines, Allegiant Air, Frontier Airlines Inc. and Virgin America increased FTEs from April 2016 (Table 12).</t>
  </si>
  <si>
    <t>May 2016 - May 2017</t>
  </si>
  <si>
    <t>Apr 2017 - May 2017</t>
  </si>
  <si>
    <t>12-Month Average</t>
  </si>
  <si>
    <t>Jun 2016 - Jun 2017</t>
  </si>
  <si>
    <t>Top 10 Airlines June 2016</t>
  </si>
  <si>
    <t>Low-Cost Airlines</t>
  </si>
  <si>
    <t>Low-Cost</t>
  </si>
  <si>
    <t>May 2017 - Jun 2017</t>
  </si>
  <si>
    <t>Column Labels</t>
  </si>
  <si>
    <t>Row Labels</t>
  </si>
  <si>
    <t>Table 3: Scheduled Passenger Airline Full-time Equivalent Employees* by Month 2013 - 2017</t>
  </si>
  <si>
    <t>American</t>
  </si>
  <si>
    <t>United</t>
  </si>
  <si>
    <t>Delta</t>
  </si>
  <si>
    <t>Southwest</t>
  </si>
  <si>
    <t>JetBlue</t>
  </si>
  <si>
    <t>Alaska</t>
  </si>
  <si>
    <t>SkyWest</t>
  </si>
  <si>
    <t>Spirit</t>
  </si>
  <si>
    <t>Hawaiian</t>
  </si>
  <si>
    <t>ExpressJet</t>
  </si>
  <si>
    <t>American (+ US)</t>
  </si>
  <si>
    <t>US Airways</t>
  </si>
  <si>
    <t>Allegiant</t>
  </si>
  <si>
    <t>Frontier</t>
  </si>
  <si>
    <t xml:space="preserve">Envoy </t>
  </si>
  <si>
    <t xml:space="preserve">SkyWest </t>
  </si>
  <si>
    <t xml:space="preserve">ExpressJet </t>
  </si>
  <si>
    <t>YX/S5/RP Combined#</t>
  </si>
  <si>
    <t xml:space="preserve">Republic </t>
  </si>
  <si>
    <t xml:space="preserve">Shuttle America </t>
  </si>
  <si>
    <t xml:space="preserve">Chautauqua </t>
  </si>
  <si>
    <t xml:space="preserve">Endeavor </t>
  </si>
  <si>
    <t xml:space="preserve">Horizon </t>
  </si>
  <si>
    <t xml:space="preserve">Mesa </t>
  </si>
  <si>
    <t>PSA</t>
  </si>
  <si>
    <t>Compass</t>
  </si>
  <si>
    <t xml:space="preserve">GoJet </t>
  </si>
  <si>
    <t xml:space="preserve">Air Wisconsin </t>
  </si>
  <si>
    <t>Envoy</t>
  </si>
  <si>
    <t>Republic</t>
  </si>
  <si>
    <t>Shuttle America</t>
  </si>
  <si>
    <t>GoJet</t>
  </si>
  <si>
    <t>Mesa</t>
  </si>
  <si>
    <t>Horizon</t>
  </si>
  <si>
    <t>Endeavor</t>
  </si>
  <si>
    <t>Sum(AirEmploymentSummary.EMPFTE)</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</si>
  <si>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</si>
  <si>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Sum of Sum(AirEmploymentSummary.EMPFTE)</t>
  </si>
  <si>
    <t>Table 7:  Network Airline Year-to-Year Change in Full-time Equivalent Employees* from the Previous Year</t>
  </si>
  <si>
    <t>2013 - 2017</t>
  </si>
  <si>
    <t>2016 - 2017</t>
  </si>
  <si>
    <t>Jan - Jun Average</t>
  </si>
  <si>
    <t>Table 4:  Airline Group Full-time Equivalent Employees*, June 2013 - 2017</t>
  </si>
  <si>
    <t>Percent of Total Passenger Airline Employees in 2017</t>
  </si>
  <si>
    <t xml:space="preserve">Table 5:  Carrier Group Percent of Total Scheduled Passenger Airline FTEs </t>
  </si>
  <si>
    <t>(June of each year)</t>
  </si>
  <si>
    <t>Carrier Group**</t>
  </si>
  <si>
    <t>Table 8:  Network Airlines Full-time Equivalent Employees* by Month 2013 - 2017</t>
  </si>
  <si>
    <t>Table 9: Network Airline Full-time Equivalent Employees*, June 2013 - 2017</t>
  </si>
  <si>
    <t>(FTEs for June of each year. Ranked by June 2017 FTEs)</t>
  </si>
  <si>
    <t>Table 11:  Low-Cost Airlines Full-time Equivalent Employees* by Month 2013 - 2017</t>
  </si>
  <si>
    <t>Table 14:  Regional Airlines Full-time Equivalent Employees* by Month 2013 - 2017</t>
  </si>
  <si>
    <t>Table 15: Regional Airline Full-time Equivalent Employees*, June 2013 - 2017</t>
  </si>
  <si>
    <t>Table 12:  Low-Cost Airline Full-time Equivalent Employees*, June 2013 - 2017</t>
  </si>
  <si>
    <t># Effective the end of December 2016, Republic and Shuttle America combined operations and Shuttle America ceased operating. Effective the end of December 2014, Shuttle America and Chautauqua Airlines combined operations and Chautauqua ceased operating.</t>
  </si>
  <si>
    <t>Table 6: Top 10 Airlines, June 2017</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</si>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</sst>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0.0_);\(#,##0.0\)"/>
    <numFmt numFmtId="168" formatCode="#,##0.0"/>
    <numFmt numFmtId="169" formatCode="_(* #,##0.000_);_(* \(#,##0.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3">
    <fill>
      <patternFill patternType="none"/>
    </fill>
    <fill>
      <patternFill patternType="gray125"/>
    </fill>
    <fill>
      <patternFill patternType="solid">
        <fgColor rgb="FF92D05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4" fillId="0" borderId="0" xfId="0" applyFont="1"/>
    <xf numFmtId="0" fontId="4" fillId="0" borderId="0" xfId="0" applyFont="1" applyAlignment="1">
      <alignment wrapTex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4" fillId="0" borderId="0" xfId="0" applyFont="1" applyBorder="1"/>
    <xf numFmtId="166" fontId="4" fillId="0" borderId="0" xfId="1" applyNumberFormat="1" applyFont="1" applyBorder="1" applyAlignment="1">
      <alignment horizontal="right" indent="1"/>
    </xf>
    <xf numFmtId="0" fontId="6" fillId="0" borderId="0" xfId="0" applyFont="1" applyBorder="1" applyAlignment="1">
      <alignment vertical="center" wrapText="1"/>
    </xf>
    <xf numFmtId="0" fontId="5" fillId="0" borderId="0" xfId="0" applyFont="1" applyFill="1" applyBorder="1" applyAlignment="1">
      <alignment horizontal="left"/>
    </xf>
    <xf numFmtId="0" fontId="4" fillId="2" borderId="0" xfId="0" applyFont="1" applyFill="1"/>
    <xf numFmtId="0" fontId="5" fillId="0" borderId="0" xfId="0" applyFont="1" applyBorder="1" applyAlignment="1">
      <alignment vertical="center" wrapText="1"/>
    </xf>
    <xf numFmtId="0" fontId="4" fillId="0" borderId="0" xfId="0" applyFont="1" applyBorder="1" applyAlignment="1">
      <alignment horizontal="left" vertical="center" wrapText="1" indent="2"/>
    </xf>
    <xf numFmtId="0" fontId="2" fillId="0" borderId="1" xfId="0" applyFont="1" applyBorder="1" applyAlignment="1">
      <alignment horizontal="center" vertical="center" wrapText="1"/>
    </xf>
    <xf numFmtId="0" fontId="0" fillId="0" borderId="0" xfId="0" applyAlignment="1">
      <alignment wrapText="1"/>
    </xf>
    <xf numFmtId="0" fontId="7" fillId="0" borderId="0" xfId="0" applyFont="1"/>
    <xf numFmtId="164" fontId="0" fillId="0" borderId="0" xfId="0" applyNumberFormat="1"/>
    <xf numFmtId="0" fontId="0" fillId="0" borderId="0" xfId="0" pivotButton="1"/>
    <xf numFmtId="0" fontId="0" fillId="0" borderId="0" xfId="0" applyAlignment="1">
      <alignment horizontal="left"/>
    </xf>
    <xf numFmtId="166" fontId="0" fillId="0" borderId="1" xfId="1" applyNumberFormat="1" applyFont="1" applyBorder="1" applyAlignment="1">
      <alignment vertical="center" wrapText="1"/>
    </xf>
    <xf numFmtId="0" fontId="0" fillId="0" borderId="0" xfId="0" applyNumberFormat="1"/>
    <xf numFmtId="0" fontId="7" fillId="0" borderId="0" xfId="0" applyFont="1" applyFill="1" applyAlignment="1">
      <alignment wrapText="1"/>
    </xf>
    <xf numFmtId="0" fontId="3" fillId="0" borderId="0" xfId="0" applyFont="1" applyAlignment="1">
      <alignment wrapText="1"/>
    </xf>
    <xf numFmtId="0" fontId="0" fillId="0" borderId="0" xfId="0" applyAlignment="1"/>
    <xf numFmtId="0" fontId="6" fillId="0" borderId="0" xfId="0" applyFont="1" applyAlignment="1"/>
    <xf numFmtId="0" fontId="9" fillId="0" borderId="0" xfId="0" applyFont="1" applyAlignment="1"/>
    <xf numFmtId="0" fontId="8" fillId="0" borderId="0" xfId="0" applyFont="1" applyAlignment="1">
      <alignment horizontal="center" wrapText="1"/>
    </xf>
    <xf numFmtId="0" fontId="6" fillId="0" borderId="0" xfId="0" applyFont="1" applyAlignment="1">
      <alignment horizontal="left"/>
    </xf>
    <xf numFmtId="0" fontId="6" fillId="0" borderId="5" xfId="0" applyFont="1" applyBorder="1" applyAlignment="1"/>
    <xf numFmtId="0" fontId="8" fillId="0" borderId="5" xfId="0" applyFont="1" applyBorder="1" applyAlignment="1">
      <alignment horizontal="center" wrapText="1"/>
    </xf>
    <xf numFmtId="0" fontId="9" fillId="0" borderId="0" xfId="0" applyFont="1" applyAlignment="1">
      <alignment horizontal="center" wrapText="1"/>
    </xf>
    <xf numFmtId="0" fontId="9" fillId="0" borderId="0" xfId="0" applyFont="1" applyAlignment="1">
      <alignment horizontal="left"/>
    </xf>
    <xf numFmtId="0" fontId="6" fillId="0" borderId="0" xfId="0" applyFont="1" applyAlignment="1">
      <alignment horizontal="center"/>
    </xf>
    <xf numFmtId="0" fontId="6" fillId="0" borderId="6" xfId="0" applyFont="1" applyBorder="1" applyAlignment="1">
      <alignment horizontal="left" indent="1"/>
    </xf>
    <xf numFmtId="0" fontId="6" fillId="0" borderId="0" xfId="0" applyFont="1" applyBorder="1" applyAlignment="1">
      <alignment horizontal="left" indent="1"/>
    </xf>
    <xf numFmtId="0" fontId="8" fillId="0" borderId="5" xfId="0" applyFont="1" applyBorder="1" applyAlignment="1">
      <alignment horizontal="left" indent="1"/>
    </xf>
    <xf numFmtId="0" fontId="6" fillId="0" borderId="0" xfId="0" applyFont="1"/>
    <xf numFmtId="0" fontId="3" fillId="0" borderId="0" xfId="0" applyFont="1" applyAlignment="1">
      <alignment vertical="top" wrapText="1"/>
    </xf>
    <xf numFmtId="164" fontId="6" fillId="0" borderId="6" xfId="0" applyNumberFormat="1" applyFont="1" applyBorder="1" applyAlignment="1">
      <alignment horizontal="right" indent="1"/>
    </xf>
    <xf numFmtId="164" fontId="6" fillId="0" borderId="0" xfId="0" applyNumberFormat="1" applyFont="1" applyBorder="1" applyAlignment="1">
      <alignment horizontal="right" indent="1"/>
    </xf>
    <xf numFmtId="164" fontId="8" fillId="0" borderId="5" xfId="0" applyNumberFormat="1" applyFont="1" applyBorder="1" applyAlignment="1">
      <alignment horizontal="right" indent="1"/>
    </xf>
    <xf numFmtId="0" fontId="8" fillId="0" borderId="0" xfId="0" applyFont="1" applyAlignment="1">
      <alignment horizontal="center"/>
    </xf>
    <xf numFmtId="0" fontId="8" fillId="0" borderId="0" xfId="0" applyFont="1" applyBorder="1" applyAlignment="1">
      <alignment horizontal="left" indent="1"/>
    </xf>
    <xf numFmtId="0" fontId="6" fillId="0" borderId="5" xfId="0" applyFont="1" applyBorder="1" applyAlignment="1">
      <alignment horizontal="left" indent="1"/>
    </xf>
    <xf numFmtId="164" fontId="8" fillId="0" borderId="0" xfId="0" applyNumberFormat="1" applyFont="1" applyBorder="1" applyAlignment="1">
      <alignment horizontal="right" indent="1"/>
    </xf>
    <xf numFmtId="164" fontId="6" fillId="0" borderId="5" xfId="0" applyNumberFormat="1" applyFont="1" applyBorder="1" applyAlignment="1">
      <alignment horizontal="right" indent="1"/>
    </xf>
    <xf numFmtId="166" fontId="6" fillId="0" borderId="6" xfId="1" applyNumberFormat="1" applyFont="1" applyBorder="1" applyAlignment="1">
      <alignment horizontal="right" indent="1"/>
    </xf>
    <xf numFmtId="165" fontId="8" fillId="0" borderId="6" xfId="0" applyNumberFormat="1" applyFont="1" applyBorder="1" applyAlignment="1">
      <alignment horizontal="right" indent="1"/>
    </xf>
    <xf numFmtId="166" fontId="6" fillId="0" borderId="0" xfId="1" applyNumberFormat="1" applyFont="1" applyBorder="1" applyAlignment="1">
      <alignment horizontal="right" indent="1"/>
    </xf>
    <xf numFmtId="165" fontId="6" fillId="0" borderId="0" xfId="0" applyNumberFormat="1" applyFont="1" applyBorder="1" applyAlignment="1">
      <alignment horizontal="right" indent="1"/>
    </xf>
    <xf numFmtId="166" fontId="8" fillId="0" borderId="0" xfId="0" applyNumberFormat="1" applyFont="1" applyBorder="1" applyAlignment="1">
      <alignment horizontal="right" indent="1"/>
    </xf>
    <xf numFmtId="167" fontId="8" fillId="0" borderId="0" xfId="0" applyNumberFormat="1" applyFont="1" applyBorder="1" applyAlignment="1">
      <alignment horizontal="right" indent="1"/>
    </xf>
    <xf numFmtId="166" fontId="8" fillId="0" borderId="5" xfId="0" applyNumberFormat="1" applyFont="1" applyBorder="1" applyAlignment="1">
      <alignment horizontal="right" indent="1"/>
    </xf>
    <xf numFmtId="165" fontId="6" fillId="0" borderId="0" xfId="1" applyNumberFormat="1" applyFont="1" applyBorder="1" applyAlignment="1">
      <alignment horizontal="right" indent="1"/>
    </xf>
    <xf numFmtId="165" fontId="8" fillId="0" borderId="0" xfId="0" applyNumberFormat="1" applyFont="1" applyBorder="1" applyAlignment="1">
      <alignment horizontal="right" indent="1"/>
    </xf>
    <xf numFmtId="166" fontId="8" fillId="0" borderId="0" xfId="1" applyNumberFormat="1" applyFont="1" applyBorder="1" applyAlignment="1">
      <alignment horizontal="right" indent="1"/>
    </xf>
    <xf numFmtId="0" fontId="8" fillId="0" borderId="5" xfId="0" applyFont="1" applyBorder="1" applyAlignment="1">
      <alignment horizontal="left" wrapText="1" indent="1"/>
    </xf>
    <xf numFmtId="165" fontId="8" fillId="0" borderId="0" xfId="1" applyNumberFormat="1" applyFont="1" applyBorder="1" applyAlignment="1">
      <alignment horizontal="right" indent="1"/>
    </xf>
    <xf numFmtId="0" fontId="6" fillId="0" borderId="0" xfId="0" applyFont="1" applyBorder="1" applyAlignment="1">
      <alignment horizontal="center"/>
    </xf>
    <xf numFmtId="0" fontId="8" fillId="0" borderId="5" xfId="0" applyFont="1" applyBorder="1" applyAlignment="1">
      <alignment horizontal="center"/>
    </xf>
    <xf numFmtId="0" fontId="0" fillId="0" borderId="0" xfId="0" applyFont="1" applyAlignment="1"/>
    <xf numFmtId="0" fontId="2" fillId="0" borderId="0" xfId="0" applyFont="1" applyAlignment="1"/>
    <xf numFmtId="0" fontId="8" fillId="0" borderId="0" xfId="0" applyFont="1" applyAlignment="1"/>
    <xf numFmtId="169" fontId="6" fillId="0" borderId="0" xfId="0" applyNumberFormat="1" applyFont="1" applyAlignment="1"/>
    <xf numFmtId="166" fontId="8" fillId="0" borderId="0" xfId="1" applyNumberFormat="1" applyFont="1" applyAlignment="1">
      <alignment horizontal="right"/>
    </xf>
    <xf numFmtId="0" fontId="6" fillId="0" borderId="0" xfId="0" applyFont="1" applyAlignment="1">
      <alignment wrapText="1"/>
    </xf>
    <xf numFmtId="0" fontId="6" fillId="0" borderId="0" xfId="0" applyFont="1" applyAlignment="1">
      <alignment horizontal="left" indent="1"/>
    </xf>
    <xf numFmtId="165" fontId="6" fillId="0" borderId="0" xfId="1" applyNumberFormat="1" applyFont="1" applyAlignment="1">
      <alignment horizontal="right" indent="1"/>
    </xf>
    <xf numFmtId="165" fontId="6" fillId="0" borderId="0" xfId="0" applyNumberFormat="1" applyFont="1" applyAlignment="1">
      <alignment horizontal="right" indent="1"/>
    </xf>
    <xf numFmtId="0" fontId="8" fillId="0" borderId="0" xfId="0" applyFont="1" applyAlignment="1">
      <alignment horizontal="left" indent="1"/>
    </xf>
    <xf numFmtId="165" fontId="8" fillId="0" borderId="0" xfId="0" applyNumberFormat="1" applyFont="1" applyAlignment="1">
      <alignment horizontal="right" indent="1"/>
    </xf>
    <xf numFmtId="0" fontId="10" fillId="0" borderId="0" xfId="0" applyFont="1" applyBorder="1" applyAlignment="1">
      <alignment horizontal="left"/>
    </xf>
    <xf numFmtId="0" fontId="10" fillId="0" borderId="0" xfId="0" applyFont="1" applyBorder="1" applyAlignment="1"/>
    <xf numFmtId="166" fontId="10" fillId="0" borderId="0" xfId="1" applyNumberFormat="1" applyFont="1" applyBorder="1" applyAlignment="1">
      <alignment horizontal="right" indent="1"/>
    </xf>
    <xf numFmtId="164" fontId="10" fillId="0" borderId="0" xfId="0" applyNumberFormat="1" applyFont="1" applyFill="1" applyBorder="1" applyAlignment="1">
      <alignment horizontal="right" indent="1"/>
    </xf>
    <xf numFmtId="0" fontId="6" fillId="0" borderId="0" xfId="0" applyFont="1" applyBorder="1" applyAlignment="1">
      <alignment horizontal="right" indent="1"/>
    </xf>
    <xf numFmtId="0" fontId="6" fillId="0" borderId="5" xfId="0" applyFont="1" applyBorder="1" applyAlignment="1">
      <alignment horizontal="right" indent="1"/>
    </xf>
    <xf numFmtId="0" fontId="6" fillId="0" borderId="5" xfId="0" applyFont="1" applyBorder="1" applyAlignment="1">
      <alignment horizontal="center"/>
    </xf>
    <xf numFmtId="166" fontId="6" fillId="0" borderId="0" xfId="1" applyNumberFormat="1" applyFont="1" applyAlignment="1">
      <alignment horizontal="right" indent="1"/>
    </xf>
    <xf numFmtId="0" fontId="6" fillId="0" borderId="0" xfId="0" applyFont="1" applyAlignment="1">
      <alignment horizontal="right" indent="1"/>
    </xf>
    <xf numFmtId="0" fontId="8" fillId="0" borderId="0" xfId="0" applyFont="1" applyAlignment="1">
      <alignment horizontal="right" indent="1"/>
    </xf>
    <xf numFmtId="166" fontId="8" fillId="0" borderId="0" xfId="1" applyNumberFormat="1" applyFont="1" applyAlignment="1">
      <alignment horizontal="right" indent="1"/>
    </xf>
    <xf numFmtId="165" fontId="8" fillId="0" borderId="0" xfId="1" applyNumberFormat="1" applyFont="1" applyAlignment="1">
      <alignment horizontal="right" indent="1"/>
    </xf>
    <xf numFmtId="164" fontId="6" fillId="0" borderId="0" xfId="0" applyNumberFormat="1" applyFont="1" applyAlignment="1">
      <alignment horizontal="right" indent="1"/>
    </xf>
    <xf numFmtId="164" fontId="8" fillId="0" borderId="0" xfId="0" applyNumberFormat="1" applyFont="1" applyAlignment="1">
      <alignment horizontal="right" indent="1"/>
    </xf>
    <xf numFmtId="0" fontId="11" fillId="0" borderId="0" xfId="0" applyFont="1" applyBorder="1" applyAlignment="1">
      <alignment horizontal="left" indent="1"/>
    </xf>
    <xf numFmtId="166" fontId="6" fillId="0" borderId="5" xfId="1" applyNumberFormat="1" applyFont="1" applyBorder="1" applyAlignment="1">
      <alignment horizontal="right" indent="1"/>
    </xf>
    <xf numFmtId="165" fontId="6" fillId="0" borderId="5" xfId="1" applyNumberFormat="1" applyFont="1" applyBorder="1" applyAlignment="1">
      <alignment horizontal="right" indent="1"/>
    </xf>
    <xf numFmtId="167" fontId="8" fillId="0" borderId="5" xfId="0" applyNumberFormat="1" applyFont="1" applyBorder="1" applyAlignment="1">
      <alignment horizontal="right" indent="1"/>
    </xf>
    <xf numFmtId="166" fontId="8" fillId="0" borderId="5" xfId="1" applyNumberFormat="1" applyFont="1" applyBorder="1" applyAlignment="1">
      <alignment horizontal="right" indent="1"/>
    </xf>
    <xf numFmtId="166" fontId="6" fillId="0" borderId="5" xfId="0" applyNumberFormat="1" applyFont="1" applyBorder="1" applyAlignment="1">
      <alignment horizontal="right" indent="1"/>
    </xf>
    <xf numFmtId="168" fontId="8" fillId="0" borderId="0" xfId="0" applyNumberFormat="1" applyFont="1" applyBorder="1" applyAlignment="1">
      <alignment horizontal="right" indent="1"/>
    </xf>
    <xf numFmtId="0" fontId="10" fillId="0" borderId="5" xfId="0" applyFont="1" applyBorder="1" applyAlignment="1">
      <alignment horizontal="center"/>
    </xf>
    <xf numFmtId="0" fontId="11" fillId="0" borderId="5" xfId="0" applyFont="1" applyFill="1" applyBorder="1" applyAlignment="1">
      <alignment horizontal="left" indent="1"/>
    </xf>
    <xf numFmtId="166" fontId="11" fillId="0" borderId="5" xfId="1" applyNumberFormat="1" applyFont="1" applyFill="1" applyBorder="1" applyAlignment="1">
      <alignment horizontal="right" indent="1"/>
    </xf>
    <xf numFmtId="164" fontId="11" fillId="0" borderId="5" xfId="0" applyNumberFormat="1" applyFont="1" applyFill="1" applyBorder="1" applyAlignment="1">
      <alignment horizontal="right" indent="1"/>
    </xf>
    <xf numFmtId="165" fontId="6" fillId="0" borderId="5" xfId="0" applyNumberFormat="1" applyFont="1" applyBorder="1" applyAlignment="1">
      <alignment horizontal="right" indent="1"/>
    </xf>
    <xf numFmtId="0" fontId="10" fillId="0" borderId="0" xfId="0" applyFont="1" applyBorder="1" applyAlignment="1">
      <alignment horizontal="left" indent="2"/>
    </xf>
    <xf numFmtId="0" fontId="8" fillId="0" borderId="5" xfId="0" applyFont="1" applyBorder="1" applyAlignment="1">
      <alignment horizontal="center"/>
    </xf>
    <xf numFmtId="0" fontId="9" fillId="0" borderId="0" xfId="0" applyFont="1" applyBorder="1" applyAlignment="1">
      <alignment horizontal="left"/>
    </xf>
    <xf numFmtId="0" fontId="6" fillId="0" borderId="0" xfId="0" applyFont="1" applyAlignment="1">
      <alignment horizontal="left" indent="2"/>
    </xf>
    <xf numFmtId="0" fontId="11" fillId="0" borderId="5" xfId="0" applyFont="1" applyBorder="1" applyAlignment="1">
      <alignment horizontal="center" wrapText="1"/>
    </xf>
    <xf numFmtId="0" fontId="8" fillId="0" borderId="7" xfId="0" applyFont="1" applyBorder="1" applyAlignment="1">
      <alignment vertical="center" wrapText="1"/>
    </xf>
    <xf numFmtId="0" fontId="6" fillId="0" borderId="0" xfId="0" applyFont="1" applyAlignment="1">
      <alignment horizontal="left" vertical="center" wrapText="1" indent="1"/>
    </xf>
    <xf numFmtId="0" fontId="8" fillId="0" borderId="0" xfId="0" applyFont="1" applyAlignment="1">
      <alignment vertical="center" wrapText="1"/>
    </xf>
    <xf numFmtId="0" fontId="8" fillId="0" borderId="8" xfId="0" applyFont="1" applyBorder="1" applyAlignment="1">
      <alignment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vertical="center" wrapText="1"/>
    </xf>
    <xf numFmtId="14" fontId="0" fillId="0" borderId="1" xfId="0" applyNumberFormat="1" applyBorder="1" applyAlignment="1">
      <alignment vertical="center" wrapText="1"/>
    </xf>
    <xf numFmtId="0" fontId="8" fillId="0" borderId="0" xfId="0" applyFont="1" applyAlignment="1">
      <alignment wrapText="1"/>
    </xf>
    <xf numFmtId="0" fontId="8" fillId="0" borderId="5" xfId="0" applyFont="1" applyBorder="1" applyAlignment="1">
      <alignment horizontal="center" wrapText="1"/>
    </xf>
    <xf numFmtId="0" fontId="8" fillId="0" borderId="5" xfId="0" applyFont="1" applyBorder="1" applyAlignment="1">
      <alignment horizontal="center"/>
    </xf>
    <xf numFmtId="165" fontId="8" fillId="0" borderId="5" xfId="2" applyNumberFormat="1" applyFont="1" applyBorder="1" applyAlignment="1">
      <alignment horizontal="right" indent="1"/>
    </xf>
    <xf numFmtId="166" fontId="8" fillId="0" borderId="5" xfId="2" applyNumberFormat="1" applyFont="1" applyBorder="1" applyAlignment="1">
      <alignment horizontal="right" indent="1"/>
    </xf>
    <xf numFmtId="164" fontId="6" fillId="0" borderId="0" xfId="1" applyNumberFormat="1" applyFont="1" applyAlignment="1">
      <alignment horizontal="right" indent="1"/>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9" fillId="0" borderId="0" xfId="0" applyFont="1" applyAlignment="1">
      <alignment horizontal="left" wrapText="1"/>
    </xf>
    <xf numFmtId="0" fontId="9" fillId="0" borderId="0" xfId="0" applyFont="1" applyAlignment="1">
      <alignment horizontal="left"/>
    </xf>
    <xf numFmtId="0" fontId="8" fillId="0" borderId="0" xfId="0" applyFont="1" applyAlignment="1">
      <alignment horizontal="left" wrapText="1"/>
    </xf>
    <xf numFmtId="0" fontId="9" fillId="0" borderId="6" xfId="0" applyFont="1" applyBorder="1" applyAlignment="1">
      <alignment horizontal="left" wrapText="1"/>
    </xf>
    <xf numFmtId="0" fontId="0" fillId="0" borderId="0" xfId="0" applyAlignment="1">
      <alignment horizontal="left" vertical="top" wrapText="1"/>
    </xf>
    <xf numFmtId="0" fontId="0" fillId="0" borderId="0" xfId="0" applyAlignment="1">
      <alignment horizontal="left" wrapText="1"/>
    </xf>
    <xf numFmtId="0" fontId="9" fillId="0" borderId="0" xfId="0" applyFont="1" applyAlignment="1"/>
    <xf numFmtId="0" fontId="9" fillId="0" borderId="0" xfId="0" applyFont="1"/>
    <xf numFmtId="0" fontId="8" fillId="0" borderId="0" xfId="0" applyFont="1" applyAlignment="1">
      <alignment horizontal="center"/>
    </xf>
    <xf numFmtId="0" fontId="8" fillId="0" borderId="0" xfId="0" applyFont="1" applyAlignment="1">
      <alignment horizontal="center" wrapText="1"/>
    </xf>
    <xf numFmtId="0" fontId="8" fillId="0" borderId="0" xfId="0" applyFont="1" applyAlignment="1">
      <alignment horizontal="left" vertical="center" wrapText="1"/>
    </xf>
    <xf numFmtId="0" fontId="8"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9" fillId="0" borderId="0" xfId="0" applyFont="1" applyAlignment="1">
      <alignment wrapText="1"/>
    </xf>
    <xf numFmtId="0" fontId="8" fillId="0" borderId="0" xfId="0" applyFont="1" applyBorder="1" applyAlignment="1">
      <alignment horizontal="center"/>
    </xf>
    <xf numFmtId="0" fontId="8" fillId="0" borderId="5" xfId="0" applyFont="1" applyBorder="1" applyAlignment="1">
      <alignment horizontal="center"/>
    </xf>
    <xf numFmtId="0" fontId="8" fillId="0" borderId="0" xfId="0" applyFont="1" applyBorder="1" applyAlignment="1">
      <alignment horizontal="center" wrapText="1"/>
    </xf>
    <xf numFmtId="0" fontId="8" fillId="0" borderId="0" xfId="0" applyFont="1" applyBorder="1" applyAlignment="1">
      <alignment horizontal="left"/>
    </xf>
    <xf numFmtId="0" fontId="9" fillId="0" borderId="0" xfId="0" applyFont="1" applyBorder="1" applyAlignment="1">
      <alignment horizontal="left"/>
    </xf>
    <xf numFmtId="0" fontId="8" fillId="0" borderId="0" xfId="0" applyFont="1" applyBorder="1" applyAlignment="1">
      <alignment horizontal="left" wrapText="1"/>
    </xf>
    <xf numFmtId="0" fontId="11" fillId="0" borderId="0" xfId="0" applyFont="1" applyBorder="1" applyAlignment="1">
      <alignment horizontal="left"/>
    </xf>
    <xf numFmtId="0" fontId="11" fillId="0" borderId="0" xfId="0" applyFont="1" applyBorder="1" applyAlignment="1">
      <alignment horizontal="center"/>
    </xf>
    <xf numFmtId="0" fontId="11" fillId="0" borderId="5" xfId="0" applyFont="1" applyBorder="1" applyAlignment="1">
      <alignment horizontal="center"/>
    </xf>
    <xf numFmtId="0" fontId="11" fillId="0" borderId="0" xfId="0" applyFont="1" applyBorder="1" applyAlignment="1">
      <alignment horizontal="center" wrapText="1"/>
    </xf>
    <xf numFmtId="0" fontId="12" fillId="0" borderId="6" xfId="0" applyFont="1" applyBorder="1" applyAlignment="1">
      <alignment horizontal="left" wrapText="1"/>
    </xf>
    <xf numFmtId="0" fontId="12" fillId="0" borderId="0" xfId="0" applyFont="1" applyBorder="1" applyAlignment="1">
      <alignment horizontal="left" wrapText="1"/>
    </xf>
  </cellXfs>
  <cellStyles count="3">
    <cellStyle name="Comma" xfId="1" builtinId="3"/>
    <cellStyle name="Normal" xfId="0" builtinId="0"/>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1.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2"/>
          <c:order val="2"/>
          <c:spPr>
            <a:solidFill>
              <a:schemeClr val="accent1">
                <a:shade val="65000"/>
              </a:schemeClr>
            </a:solidFill>
            <a:ln>
              <a:noFill/>
            </a:ln>
            <a:effectLst/>
          </c:spPr>
          <c:invertIfNegative val="0"/>
          <c:cat>
            <c:numRef>
              <c:f>Historical_source!$C$307:$C$331</c:f>
              <c:numCache>
                <c:formatCode>m/d/yyyy</c:formatCode>
                <c:ptCount val="25"/>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numCache>
            </c:numRef>
          </c:cat>
          <c:val>
            <c:numRef>
              <c:f>Historical_source!$F$307:$F$331</c:f>
              <c:numCache>
                <c:formatCode>0.0</c:formatCode>
                <c:ptCount val="25"/>
                <c:pt idx="0">
                  <c:v>3.0448314440495996</c:v>
                </c:pt>
                <c:pt idx="1">
                  <c:v>2.6563588207423825</c:v>
                </c:pt>
                <c:pt idx="2">
                  <c:v>3.2587040090720407</c:v>
                </c:pt>
                <c:pt idx="3">
                  <c:v>3.3354919753134578</c:v>
                </c:pt>
                <c:pt idx="4">
                  <c:v>3.9584091499870029</c:v>
                </c:pt>
                <c:pt idx="5">
                  <c:v>3.7135059134893718</c:v>
                </c:pt>
                <c:pt idx="6">
                  <c:v>3.9402209092180147</c:v>
                </c:pt>
                <c:pt idx="7">
                  <c:v>4.0566272042387617</c:v>
                </c:pt>
                <c:pt idx="8">
                  <c:v>3.8411110197030154</c:v>
                </c:pt>
                <c:pt idx="9">
                  <c:v>3.880588613084897</c:v>
                </c:pt>
                <c:pt idx="10">
                  <c:v>3.6407168582677367</c:v>
                </c:pt>
                <c:pt idx="11">
                  <c:v>3.71997441996254</c:v>
                </c:pt>
                <c:pt idx="12">
                  <c:v>3.869280782320208</c:v>
                </c:pt>
                <c:pt idx="13">
                  <c:v>4.3487691139789613</c:v>
                </c:pt>
                <c:pt idx="14">
                  <c:v>4.3412332780026546</c:v>
                </c:pt>
                <c:pt idx="15">
                  <c:v>4.3369927968469213</c:v>
                </c:pt>
                <c:pt idx="16">
                  <c:v>4.0134724250365066</c:v>
                </c:pt>
                <c:pt idx="17">
                  <c:v>3.6797248803827753</c:v>
                </c:pt>
                <c:pt idx="18">
                  <c:v>3.7108907931446793</c:v>
                </c:pt>
                <c:pt idx="19">
                  <c:v>3.8848058715888296</c:v>
                </c:pt>
                <c:pt idx="20">
                  <c:v>3.9228356320729261</c:v>
                </c:pt>
                <c:pt idx="21">
                  <c:v>4.013714859981822</c:v>
                </c:pt>
                <c:pt idx="22">
                  <c:v>3.8684235695735021</c:v>
                </c:pt>
                <c:pt idx="23">
                  <c:v>3.7330200956284818</c:v>
                </c:pt>
                <c:pt idx="24">
                  <c:v>3.7554597861437236</c:v>
                </c:pt>
              </c:numCache>
            </c:numRef>
          </c:val>
          <c:extLst>
            <c:ext xmlns:c16="http://schemas.microsoft.com/office/drawing/2014/chart" uri="{C3380CC4-5D6E-409C-BE32-E72D297353CC}">
              <c16:uniqueId val="{00000002-3F07-4821-B168-EF274304366B}"/>
            </c:ext>
          </c:extLst>
        </c:ser>
        <c:dLbls>
          <c:showLegendKey val="0"/>
          <c:showVal val="0"/>
          <c:showCatName val="0"/>
          <c:showSerName val="0"/>
          <c:showPercent val="0"/>
          <c:showBubbleSize val="0"/>
        </c:dLbls>
        <c:gapWidth val="106"/>
        <c:overlap val="-19"/>
        <c:axId val="470941320"/>
        <c:axId val="470941976"/>
        <c:extLst>
          <c:ext xmlns:c15="http://schemas.microsoft.com/office/drawing/2012/chart" uri="{02D57815-91ED-43cb-92C2-25804820EDAC}">
            <c15:filteredBarSeries>
              <c15:ser>
                <c:idx val="0"/>
                <c:order val="0"/>
                <c:spPr>
                  <a:solidFill>
                    <a:schemeClr val="accent1">
                      <a:tint val="65000"/>
                    </a:schemeClr>
                  </a:solidFill>
                  <a:ln>
                    <a:noFill/>
                  </a:ln>
                  <a:effectLst/>
                </c:spPr>
                <c:invertIfNegative val="0"/>
                <c:cat>
                  <c:numRef>
                    <c:extLst>
                      <c:ext uri="{02D57815-91ED-43cb-92C2-25804820EDAC}">
                        <c15:formulaRef>
                          <c15:sqref>Historical_source!$C$307:$C$331</c15:sqref>
                        </c15:formulaRef>
                      </c:ext>
                    </c:extLst>
                    <c:numCache>
                      <c:formatCode>m/d/yyyy</c:formatCode>
                      <c:ptCount val="25"/>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numCache>
                  </c:numRef>
                </c:cat>
                <c:val>
                  <c:numRef>
                    <c:extLst>
                      <c:ext uri="{02D57815-91ED-43cb-92C2-25804820EDAC}">
                        <c15:formulaRef>
                          <c15:sqref>Historical_source!$D$307:$D$331</c15:sqref>
                        </c15:formulaRef>
                      </c:ext>
                    </c:extLst>
                    <c:numCache>
                      <c:formatCode>General</c:formatCode>
                      <c:ptCount val="25"/>
                      <c:pt idx="0">
                        <c:v>396973</c:v>
                      </c:pt>
                      <c:pt idx="1">
                        <c:v>396503</c:v>
                      </c:pt>
                      <c:pt idx="2">
                        <c:v>397007</c:v>
                      </c:pt>
                      <c:pt idx="3">
                        <c:v>397326</c:v>
                      </c:pt>
                      <c:pt idx="4">
                        <c:v>399928</c:v>
                      </c:pt>
                      <c:pt idx="5">
                        <c:v>401280</c:v>
                      </c:pt>
                      <c:pt idx="6">
                        <c:v>401440</c:v>
                      </c:pt>
                      <c:pt idx="7">
                        <c:v>402208</c:v>
                      </c:pt>
                      <c:pt idx="8">
                        <c:v>403917</c:v>
                      </c:pt>
                      <c:pt idx="9">
                        <c:v>405983</c:v>
                      </c:pt>
                      <c:pt idx="10">
                        <c:v>407763</c:v>
                      </c:pt>
                      <c:pt idx="11">
                        <c:v>410338</c:v>
                      </c:pt>
                      <c:pt idx="12">
                        <c:v>412333</c:v>
                      </c:pt>
                      <c:pt idx="13">
                        <c:v>413746</c:v>
                      </c:pt>
                      <c:pt idx="14">
                        <c:v>414242</c:v>
                      </c:pt>
                      <c:pt idx="15">
                        <c:v>414558</c:v>
                      </c:pt>
                      <c:pt idx="16">
                        <c:v>415979</c:v>
                      </c:pt>
                      <c:pt idx="17">
                        <c:v>416046</c:v>
                      </c:pt>
                      <c:pt idx="18">
                        <c:v>416337</c:v>
                      </c:pt>
                      <c:pt idx="19">
                        <c:v>417833</c:v>
                      </c:pt>
                      <c:pt idx="20">
                        <c:v>419762</c:v>
                      </c:pt>
                      <c:pt idx="21">
                        <c:v>422278</c:v>
                      </c:pt>
                      <c:pt idx="22">
                        <c:v>423537</c:v>
                      </c:pt>
                      <c:pt idx="23">
                        <c:v>425656</c:v>
                      </c:pt>
                      <c:pt idx="24">
                        <c:v>427818</c:v>
                      </c:pt>
                    </c:numCache>
                  </c:numRef>
                </c:val>
                <c:extLst>
                  <c:ext xmlns:c16="http://schemas.microsoft.com/office/drawing/2014/chart" uri="{C3380CC4-5D6E-409C-BE32-E72D297353CC}">
                    <c16:uniqueId val="{00000000-3F07-4821-B168-EF274304366B}"/>
                  </c:ext>
                </c:extLst>
              </c15:ser>
            </c15:filteredBarSeries>
            <c15:filteredBarSeries>
              <c15:ser>
                <c:idx val="1"/>
                <c:order val="1"/>
                <c:spPr>
                  <a:solidFill>
                    <a:schemeClr val="accent1"/>
                  </a:solidFill>
                  <a:ln>
                    <a:noFill/>
                  </a:ln>
                  <a:effectLst/>
                </c:spPr>
                <c:invertIfNegative val="0"/>
                <c:cat>
                  <c:numRef>
                    <c:extLst xmlns:c15="http://schemas.microsoft.com/office/drawing/2012/chart">
                      <c:ext xmlns:c15="http://schemas.microsoft.com/office/drawing/2012/chart" uri="{02D57815-91ED-43cb-92C2-25804820EDAC}">
                        <c15:formulaRef>
                          <c15:sqref>Historical_source!$C$307:$C$331</c15:sqref>
                        </c15:formulaRef>
                      </c:ext>
                    </c:extLst>
                    <c:numCache>
                      <c:formatCode>m/d/yyyy</c:formatCode>
                      <c:ptCount val="25"/>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numCache>
                  </c:numRef>
                </c:cat>
                <c:val>
                  <c:numRef>
                    <c:extLst xmlns:c15="http://schemas.microsoft.com/office/drawing/2012/chart">
                      <c:ext xmlns:c15="http://schemas.microsoft.com/office/drawing/2012/chart" uri="{02D57815-91ED-43cb-92C2-25804820EDAC}">
                        <c15:formulaRef>
                          <c15:sqref>Historical_source!$E$307:$E$331</c15:sqref>
                        </c15:formulaRef>
                      </c:ext>
                    </c:extLst>
                    <c:numCache>
                      <c:formatCode>General</c:formatCode>
                      <c:ptCount val="25"/>
                      <c:pt idx="0">
                        <c:v>385243</c:v>
                      </c:pt>
                      <c:pt idx="1">
                        <c:v>386243</c:v>
                      </c:pt>
                      <c:pt idx="2">
                        <c:v>384478</c:v>
                      </c:pt>
                      <c:pt idx="3">
                        <c:v>384501</c:v>
                      </c:pt>
                      <c:pt idx="4">
                        <c:v>384700</c:v>
                      </c:pt>
                      <c:pt idx="5">
                        <c:v>386912</c:v>
                      </c:pt>
                      <c:pt idx="6">
                        <c:v>386222</c:v>
                      </c:pt>
                      <c:pt idx="7">
                        <c:v>386528</c:v>
                      </c:pt>
                      <c:pt idx="8">
                        <c:v>388976</c:v>
                      </c:pt>
                      <c:pt idx="9">
                        <c:v>390817</c:v>
                      </c:pt>
                      <c:pt idx="10">
                        <c:v>393439</c:v>
                      </c:pt>
                      <c:pt idx="11">
                        <c:v>395621</c:v>
                      </c:pt>
                      <c:pt idx="12">
                        <c:v>396973</c:v>
                      </c:pt>
                      <c:pt idx="13">
                        <c:v>396503</c:v>
                      </c:pt>
                      <c:pt idx="14">
                        <c:v>397007</c:v>
                      </c:pt>
                      <c:pt idx="15">
                        <c:v>397326</c:v>
                      </c:pt>
                      <c:pt idx="16">
                        <c:v>399928</c:v>
                      </c:pt>
                      <c:pt idx="17">
                        <c:v>401280</c:v>
                      </c:pt>
                      <c:pt idx="18">
                        <c:v>401440</c:v>
                      </c:pt>
                      <c:pt idx="19">
                        <c:v>402208</c:v>
                      </c:pt>
                      <c:pt idx="20">
                        <c:v>403917</c:v>
                      </c:pt>
                      <c:pt idx="21">
                        <c:v>405983</c:v>
                      </c:pt>
                      <c:pt idx="22">
                        <c:v>407763</c:v>
                      </c:pt>
                      <c:pt idx="23">
                        <c:v>410338</c:v>
                      </c:pt>
                      <c:pt idx="24">
                        <c:v>412333</c:v>
                      </c:pt>
                    </c:numCache>
                  </c:numRef>
                </c:val>
                <c:extLst xmlns:c15="http://schemas.microsoft.com/office/drawing/2012/chart">
                  <c:ext xmlns:c16="http://schemas.microsoft.com/office/drawing/2014/chart" uri="{C3380CC4-5D6E-409C-BE32-E72D297353CC}">
                    <c16:uniqueId val="{00000001-3F07-4821-B168-EF274304366B}"/>
                  </c:ext>
                </c:extLst>
              </c15:ser>
            </c15:filteredBarSeries>
          </c:ext>
        </c:extLst>
      </c:barChart>
      <c:dateAx>
        <c:axId val="470941320"/>
        <c:scaling>
          <c:orientation val="minMax"/>
        </c:scaling>
        <c:delete val="0"/>
        <c:axPos val="b"/>
        <c:numFmt formatCode="[$-409]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941976"/>
        <c:crosses val="autoZero"/>
        <c:auto val="0"/>
        <c:lblOffset val="100"/>
        <c:baseTimeUnit val="months"/>
        <c:majorUnit val="1"/>
        <c:majorTimeUnit val="months"/>
      </c:dateAx>
      <c:valAx>
        <c:axId val="4709419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941320"/>
        <c:crossesAt val="42156"/>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914400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5</xdr:col>
          <xdr:colOff>28575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171450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76200</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542925</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114300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581025</xdr:colOff>
      <xdr:row>0</xdr:row>
      <xdr:rowOff>142875</xdr:rowOff>
    </xdr:from>
    <xdr:to>
      <xdr:col>13</xdr:col>
      <xdr:colOff>600075</xdr:colOff>
      <xdr:row>15</xdr:row>
      <xdr:rowOff>28575</xdr:rowOff>
    </xdr:to>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DOT_User" refreshedDate="42958.445042939813" createdVersion="6" refreshedVersion="6" minRefreshableVersion="3" recordCount="343">
  <cacheSource type="worksheet">
    <worksheetSource ref="AM1:AO1048576" sheet="Historical_source"/>
  </cacheSource>
  <cacheFields count="3">
    <cacheField name="Month" numFmtId="0">
      <sharedItems containsString="0" containsBlank="1" containsNumber="1" containsInteger="1" minValue="1" maxValue="12" count="13">
        <n v="1"/>
        <n v="2"/>
        <n v="3"/>
        <n v="4"/>
        <n v="5"/>
        <n v="6"/>
        <n v="7"/>
        <n v="8"/>
        <n v="9"/>
        <n v="10"/>
        <n v="11"/>
        <n v="12"/>
        <m/>
      </sharedItems>
    </cacheField>
    <cacheField name="Year" numFmtId="0">
      <sharedItems containsString="0" containsBlank="1" containsNumber="1" containsInteger="1" minValue="1990" maxValue="2017" count="29">
        <n v="1990"/>
        <n v="1991"/>
        <n v="1992"/>
        <n v="1993"/>
        <n v="1994"/>
        <n v="1995"/>
        <n v="1996"/>
        <n v="1997"/>
        <n v="1998"/>
        <n v="1999"/>
        <n v="2000"/>
        <n v="2001"/>
        <n v="2002"/>
        <n v="2003"/>
        <n v="2004"/>
        <n v="2005"/>
        <n v="2006"/>
        <n v="2007"/>
        <n v="2008"/>
        <n v="2009"/>
        <n v="2010"/>
        <n v="2011"/>
        <n v="2012"/>
        <n v="2013"/>
        <n v="2014"/>
        <n v="2015"/>
        <n v="2016"/>
        <n v="2017"/>
        <m/>
      </sharedItems>
    </cacheField>
    <cacheField name="Sum(AirEmploymentSummary.EMPFTE)" numFmtId="0">
      <sharedItems containsString="0" containsBlank="1" containsNumber="1" containsInteger="1" minValue="376663" maxValue="5459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3">
  <r>
    <x v="0"/>
    <x v="0"/>
    <n v="444942"/>
  </r>
  <r>
    <x v="1"/>
    <x v="0"/>
    <n v="446649"/>
  </r>
  <r>
    <x v="2"/>
    <x v="0"/>
    <n v="449953"/>
  </r>
  <r>
    <x v="3"/>
    <x v="0"/>
    <n v="452719"/>
  </r>
  <r>
    <x v="4"/>
    <x v="0"/>
    <n v="457763"/>
  </r>
  <r>
    <x v="5"/>
    <x v="0"/>
    <n v="460876"/>
  </r>
  <r>
    <x v="6"/>
    <x v="0"/>
    <n v="465774"/>
  </r>
  <r>
    <x v="7"/>
    <x v="0"/>
    <n v="465924"/>
  </r>
  <r>
    <x v="8"/>
    <x v="0"/>
    <n v="466040"/>
  </r>
  <r>
    <x v="9"/>
    <x v="0"/>
    <n v="461204"/>
  </r>
  <r>
    <x v="10"/>
    <x v="0"/>
    <n v="463274"/>
  </r>
  <r>
    <x v="11"/>
    <x v="0"/>
    <n v="464102"/>
  </r>
  <r>
    <x v="0"/>
    <x v="1"/>
    <n v="442631"/>
  </r>
  <r>
    <x v="1"/>
    <x v="1"/>
    <n v="440552"/>
  </r>
  <r>
    <x v="2"/>
    <x v="1"/>
    <n v="438503"/>
  </r>
  <r>
    <x v="3"/>
    <x v="1"/>
    <n v="442299"/>
  </r>
  <r>
    <x v="4"/>
    <x v="1"/>
    <n v="443601"/>
  </r>
  <r>
    <x v="5"/>
    <x v="1"/>
    <n v="447943"/>
  </r>
  <r>
    <x v="6"/>
    <x v="1"/>
    <n v="450740"/>
  </r>
  <r>
    <x v="7"/>
    <x v="1"/>
    <n v="449196"/>
  </r>
  <r>
    <x v="8"/>
    <x v="1"/>
    <n v="445822"/>
  </r>
  <r>
    <x v="9"/>
    <x v="1"/>
    <n v="429673"/>
  </r>
  <r>
    <x v="10"/>
    <x v="1"/>
    <n v="437262"/>
  </r>
  <r>
    <x v="11"/>
    <x v="1"/>
    <n v="440400"/>
  </r>
  <r>
    <x v="0"/>
    <x v="2"/>
    <n v="441092"/>
  </r>
  <r>
    <x v="1"/>
    <x v="2"/>
    <n v="442854"/>
  </r>
  <r>
    <x v="2"/>
    <x v="2"/>
    <n v="444758"/>
  </r>
  <r>
    <x v="3"/>
    <x v="2"/>
    <n v="448494"/>
  </r>
  <r>
    <x v="4"/>
    <x v="2"/>
    <n v="450184"/>
  </r>
  <r>
    <x v="5"/>
    <x v="2"/>
    <n v="451298"/>
  </r>
  <r>
    <x v="6"/>
    <x v="2"/>
    <n v="453433"/>
  </r>
  <r>
    <x v="7"/>
    <x v="2"/>
    <n v="453395"/>
  </r>
  <r>
    <x v="8"/>
    <x v="2"/>
    <n v="449461"/>
  </r>
  <r>
    <x v="9"/>
    <x v="2"/>
    <n v="446097"/>
  </r>
  <r>
    <x v="10"/>
    <x v="2"/>
    <n v="444444"/>
  </r>
  <r>
    <x v="11"/>
    <x v="2"/>
    <n v="441013"/>
  </r>
  <r>
    <x v="0"/>
    <x v="3"/>
    <n v="440974"/>
  </r>
  <r>
    <x v="1"/>
    <x v="3"/>
    <n v="439838"/>
  </r>
  <r>
    <x v="2"/>
    <x v="3"/>
    <n v="440145"/>
  </r>
  <r>
    <x v="3"/>
    <x v="3"/>
    <n v="439506"/>
  </r>
  <r>
    <x v="4"/>
    <x v="3"/>
    <n v="443295"/>
  </r>
  <r>
    <x v="5"/>
    <x v="3"/>
    <n v="445770"/>
  </r>
  <r>
    <x v="6"/>
    <x v="3"/>
    <n v="446362"/>
  </r>
  <r>
    <x v="7"/>
    <x v="3"/>
    <n v="446146"/>
  </r>
  <r>
    <x v="8"/>
    <x v="3"/>
    <n v="442253"/>
  </r>
  <r>
    <x v="9"/>
    <x v="3"/>
    <n v="439873"/>
  </r>
  <r>
    <x v="10"/>
    <x v="3"/>
    <n v="438895"/>
  </r>
  <r>
    <x v="11"/>
    <x v="3"/>
    <n v="437961"/>
  </r>
  <r>
    <x v="0"/>
    <x v="4"/>
    <n v="437497"/>
  </r>
  <r>
    <x v="1"/>
    <x v="4"/>
    <n v="434257"/>
  </r>
  <r>
    <x v="2"/>
    <x v="4"/>
    <n v="433680"/>
  </r>
  <r>
    <x v="3"/>
    <x v="4"/>
    <n v="435904"/>
  </r>
  <r>
    <x v="4"/>
    <x v="4"/>
    <n v="433210"/>
  </r>
  <r>
    <x v="5"/>
    <x v="4"/>
    <n v="433354"/>
  </r>
  <r>
    <x v="6"/>
    <x v="4"/>
    <n v="439224"/>
  </r>
  <r>
    <x v="7"/>
    <x v="4"/>
    <n v="432599"/>
  </r>
  <r>
    <x v="8"/>
    <x v="4"/>
    <n v="426787"/>
  </r>
  <r>
    <x v="9"/>
    <x v="4"/>
    <n v="425387"/>
  </r>
  <r>
    <x v="10"/>
    <x v="4"/>
    <n v="431935"/>
  </r>
  <r>
    <x v="11"/>
    <x v="4"/>
    <n v="423285"/>
  </r>
  <r>
    <x v="0"/>
    <x v="5"/>
    <n v="427201"/>
  </r>
  <r>
    <x v="1"/>
    <x v="5"/>
    <n v="428280"/>
  </r>
  <r>
    <x v="2"/>
    <x v="5"/>
    <n v="428601"/>
  </r>
  <r>
    <x v="3"/>
    <x v="5"/>
    <n v="425008"/>
  </r>
  <r>
    <x v="4"/>
    <x v="5"/>
    <n v="425260"/>
  </r>
  <r>
    <x v="5"/>
    <x v="5"/>
    <n v="429036"/>
  </r>
  <r>
    <x v="6"/>
    <x v="5"/>
    <n v="430971"/>
  </r>
  <r>
    <x v="7"/>
    <x v="5"/>
    <n v="432279"/>
  </r>
  <r>
    <x v="8"/>
    <x v="5"/>
    <n v="430526"/>
  </r>
  <r>
    <x v="9"/>
    <x v="5"/>
    <n v="430491"/>
  </r>
  <r>
    <x v="10"/>
    <x v="5"/>
    <n v="432550"/>
  </r>
  <r>
    <x v="11"/>
    <x v="5"/>
    <n v="433827"/>
  </r>
  <r>
    <x v="0"/>
    <x v="6"/>
    <n v="435941"/>
  </r>
  <r>
    <x v="1"/>
    <x v="6"/>
    <n v="435178"/>
  </r>
  <r>
    <x v="2"/>
    <x v="6"/>
    <n v="436153"/>
  </r>
  <r>
    <x v="3"/>
    <x v="6"/>
    <n v="436458"/>
  </r>
  <r>
    <x v="4"/>
    <x v="6"/>
    <n v="441722"/>
  </r>
  <r>
    <x v="5"/>
    <x v="6"/>
    <n v="441252"/>
  </r>
  <r>
    <x v="6"/>
    <x v="6"/>
    <n v="437205"/>
  </r>
  <r>
    <x v="7"/>
    <x v="6"/>
    <n v="438343"/>
  </r>
  <r>
    <x v="8"/>
    <x v="6"/>
    <n v="440622"/>
  </r>
  <r>
    <x v="9"/>
    <x v="6"/>
    <n v="440852"/>
  </r>
  <r>
    <x v="10"/>
    <x v="6"/>
    <n v="442076"/>
  </r>
  <r>
    <x v="11"/>
    <x v="6"/>
    <n v="446367"/>
  </r>
  <r>
    <x v="0"/>
    <x v="7"/>
    <n v="445713"/>
  </r>
  <r>
    <x v="1"/>
    <x v="7"/>
    <n v="446123"/>
  </r>
  <r>
    <x v="2"/>
    <x v="7"/>
    <n v="447469"/>
  </r>
  <r>
    <x v="3"/>
    <x v="7"/>
    <n v="448788"/>
  </r>
  <r>
    <x v="4"/>
    <x v="7"/>
    <n v="449869"/>
  </r>
  <r>
    <x v="5"/>
    <x v="7"/>
    <n v="452606"/>
  </r>
  <r>
    <x v="6"/>
    <x v="7"/>
    <n v="455454"/>
  </r>
  <r>
    <x v="7"/>
    <x v="7"/>
    <n v="455939"/>
  </r>
  <r>
    <x v="8"/>
    <x v="7"/>
    <n v="454767"/>
  </r>
  <r>
    <x v="9"/>
    <x v="7"/>
    <n v="454783"/>
  </r>
  <r>
    <x v="10"/>
    <x v="7"/>
    <n v="456119"/>
  </r>
  <r>
    <x v="11"/>
    <x v="7"/>
    <n v="455488"/>
  </r>
  <r>
    <x v="0"/>
    <x v="8"/>
    <n v="459275"/>
  </r>
  <r>
    <x v="1"/>
    <x v="8"/>
    <n v="461096"/>
  </r>
  <r>
    <x v="2"/>
    <x v="8"/>
    <n v="463887"/>
  </r>
  <r>
    <x v="3"/>
    <x v="8"/>
    <n v="465979"/>
  </r>
  <r>
    <x v="4"/>
    <x v="8"/>
    <n v="468667"/>
  </r>
  <r>
    <x v="5"/>
    <x v="8"/>
    <n v="473148"/>
  </r>
  <r>
    <x v="6"/>
    <x v="8"/>
    <n v="474577"/>
  </r>
  <r>
    <x v="7"/>
    <x v="8"/>
    <n v="470829"/>
  </r>
  <r>
    <x v="8"/>
    <x v="8"/>
    <n v="475971"/>
  </r>
  <r>
    <x v="9"/>
    <x v="8"/>
    <n v="477264"/>
  </r>
  <r>
    <x v="10"/>
    <x v="8"/>
    <n v="479530"/>
  </r>
  <r>
    <x v="11"/>
    <x v="8"/>
    <n v="481077"/>
  </r>
  <r>
    <x v="0"/>
    <x v="9"/>
    <n v="482248"/>
  </r>
  <r>
    <x v="1"/>
    <x v="9"/>
    <n v="483826"/>
  </r>
  <r>
    <x v="2"/>
    <x v="9"/>
    <n v="488942"/>
  </r>
  <r>
    <x v="3"/>
    <x v="9"/>
    <n v="490407"/>
  </r>
  <r>
    <x v="4"/>
    <x v="9"/>
    <n v="493798"/>
  </r>
  <r>
    <x v="5"/>
    <x v="9"/>
    <n v="498091"/>
  </r>
  <r>
    <x v="6"/>
    <x v="9"/>
    <n v="501670"/>
  </r>
  <r>
    <x v="7"/>
    <x v="9"/>
    <n v="503141"/>
  </r>
  <r>
    <x v="8"/>
    <x v="9"/>
    <n v="501093"/>
  </r>
  <r>
    <x v="9"/>
    <x v="9"/>
    <n v="502925"/>
  </r>
  <r>
    <x v="10"/>
    <x v="9"/>
    <n v="506100"/>
  </r>
  <r>
    <x v="11"/>
    <x v="9"/>
    <n v="508076"/>
  </r>
  <r>
    <x v="0"/>
    <x v="10"/>
    <n v="508479"/>
  </r>
  <r>
    <x v="1"/>
    <x v="10"/>
    <n v="511047"/>
  </r>
  <r>
    <x v="2"/>
    <x v="10"/>
    <n v="501920"/>
  </r>
  <r>
    <x v="3"/>
    <x v="10"/>
    <n v="515640"/>
  </r>
  <r>
    <x v="4"/>
    <x v="10"/>
    <n v="517481"/>
  </r>
  <r>
    <x v="5"/>
    <x v="10"/>
    <n v="521439"/>
  </r>
  <r>
    <x v="6"/>
    <x v="10"/>
    <n v="524797"/>
  </r>
  <r>
    <x v="7"/>
    <x v="10"/>
    <n v="524670"/>
  </r>
  <r>
    <x v="8"/>
    <x v="10"/>
    <n v="524916"/>
  </r>
  <r>
    <x v="9"/>
    <x v="10"/>
    <n v="527577"/>
  </r>
  <r>
    <x v="10"/>
    <x v="10"/>
    <n v="529734"/>
  </r>
  <r>
    <x v="11"/>
    <x v="10"/>
    <n v="531913"/>
  </r>
  <r>
    <x v="0"/>
    <x v="11"/>
    <n v="532065"/>
  </r>
  <r>
    <x v="1"/>
    <x v="11"/>
    <n v="534614"/>
  </r>
  <r>
    <x v="2"/>
    <x v="11"/>
    <n v="536348"/>
  </r>
  <r>
    <x v="3"/>
    <x v="11"/>
    <n v="538842"/>
  </r>
  <r>
    <x v="4"/>
    <x v="11"/>
    <n v="542084"/>
  </r>
  <r>
    <x v="5"/>
    <x v="11"/>
    <n v="545910"/>
  </r>
  <r>
    <x v="6"/>
    <x v="11"/>
    <n v="537161"/>
  </r>
  <r>
    <x v="7"/>
    <x v="11"/>
    <n v="534069"/>
  </r>
  <r>
    <x v="8"/>
    <x v="11"/>
    <n v="517712"/>
  </r>
  <r>
    <x v="9"/>
    <x v="11"/>
    <n v="497024"/>
  </r>
  <r>
    <x v="10"/>
    <x v="11"/>
    <n v="472739"/>
  </r>
  <r>
    <x v="11"/>
    <x v="11"/>
    <n v="466955"/>
  </r>
  <r>
    <x v="0"/>
    <x v="12"/>
    <n v="463974"/>
  </r>
  <r>
    <x v="1"/>
    <x v="12"/>
    <n v="460963"/>
  </r>
  <r>
    <x v="2"/>
    <x v="12"/>
    <n v="461395"/>
  </r>
  <r>
    <x v="3"/>
    <x v="12"/>
    <n v="462525"/>
  </r>
  <r>
    <x v="4"/>
    <x v="12"/>
    <n v="468541"/>
  </r>
  <r>
    <x v="5"/>
    <x v="12"/>
    <n v="472404"/>
  </r>
  <r>
    <x v="6"/>
    <x v="12"/>
    <n v="473371"/>
  </r>
  <r>
    <x v="7"/>
    <x v="12"/>
    <n v="472168"/>
  </r>
  <r>
    <x v="8"/>
    <x v="12"/>
    <n v="468697"/>
  </r>
  <r>
    <x v="9"/>
    <x v="12"/>
    <n v="471944"/>
  </r>
  <r>
    <x v="10"/>
    <x v="12"/>
    <n v="466609"/>
  </r>
  <r>
    <x v="11"/>
    <x v="12"/>
    <n v="462602"/>
  </r>
  <r>
    <x v="0"/>
    <x v="13"/>
    <n v="466881"/>
  </r>
  <r>
    <x v="1"/>
    <x v="13"/>
    <n v="460852"/>
  </r>
  <r>
    <x v="2"/>
    <x v="13"/>
    <n v="458598"/>
  </r>
  <r>
    <x v="3"/>
    <x v="13"/>
    <n v="449288"/>
  </r>
  <r>
    <x v="4"/>
    <x v="13"/>
    <n v="444410"/>
  </r>
  <r>
    <x v="5"/>
    <x v="13"/>
    <n v="440028"/>
  </r>
  <r>
    <x v="6"/>
    <x v="13"/>
    <n v="434411"/>
  </r>
  <r>
    <x v="7"/>
    <x v="13"/>
    <n v="433528"/>
  </r>
  <r>
    <x v="8"/>
    <x v="13"/>
    <n v="430416"/>
  </r>
  <r>
    <x v="9"/>
    <x v="13"/>
    <n v="428951"/>
  </r>
  <r>
    <x v="10"/>
    <x v="13"/>
    <n v="430351"/>
  </r>
  <r>
    <x v="11"/>
    <x v="13"/>
    <n v="431143"/>
  </r>
  <r>
    <x v="0"/>
    <x v="14"/>
    <n v="436125"/>
  </r>
  <r>
    <x v="1"/>
    <x v="14"/>
    <n v="435493"/>
  </r>
  <r>
    <x v="2"/>
    <x v="14"/>
    <n v="436690"/>
  </r>
  <r>
    <x v="3"/>
    <x v="14"/>
    <n v="438581"/>
  </r>
  <r>
    <x v="4"/>
    <x v="14"/>
    <n v="438833"/>
  </r>
  <r>
    <x v="5"/>
    <x v="14"/>
    <n v="441025"/>
  </r>
  <r>
    <x v="6"/>
    <x v="14"/>
    <n v="444431"/>
  </r>
  <r>
    <x v="7"/>
    <x v="14"/>
    <n v="443412"/>
  </r>
  <r>
    <x v="8"/>
    <x v="14"/>
    <n v="440129"/>
  </r>
  <r>
    <x v="9"/>
    <x v="14"/>
    <n v="439218"/>
  </r>
  <r>
    <x v="10"/>
    <x v="14"/>
    <n v="439776"/>
  </r>
  <r>
    <x v="11"/>
    <x v="14"/>
    <n v="436909"/>
  </r>
  <r>
    <x v="0"/>
    <x v="15"/>
    <n v="430780"/>
  </r>
  <r>
    <x v="1"/>
    <x v="15"/>
    <n v="427358"/>
  </r>
  <r>
    <x v="2"/>
    <x v="15"/>
    <n v="427093"/>
  </r>
  <r>
    <x v="3"/>
    <x v="15"/>
    <n v="423461"/>
  </r>
  <r>
    <x v="4"/>
    <x v="15"/>
    <n v="423723"/>
  </r>
  <r>
    <x v="5"/>
    <x v="15"/>
    <n v="423304"/>
  </r>
  <r>
    <x v="6"/>
    <x v="15"/>
    <n v="428091"/>
  </r>
  <r>
    <x v="7"/>
    <x v="15"/>
    <n v="416921"/>
  </r>
  <r>
    <x v="8"/>
    <x v="15"/>
    <n v="413686"/>
  </r>
  <r>
    <x v="9"/>
    <x v="15"/>
    <n v="412810"/>
  </r>
  <r>
    <x v="10"/>
    <x v="15"/>
    <n v="410727"/>
  </r>
  <r>
    <x v="11"/>
    <x v="15"/>
    <n v="408850"/>
  </r>
  <r>
    <x v="0"/>
    <x v="16"/>
    <n v="405214"/>
  </r>
  <r>
    <x v="1"/>
    <x v="16"/>
    <n v="402836"/>
  </r>
  <r>
    <x v="2"/>
    <x v="16"/>
    <n v="404374"/>
  </r>
  <r>
    <x v="3"/>
    <x v="16"/>
    <n v="403935"/>
  </r>
  <r>
    <x v="4"/>
    <x v="16"/>
    <n v="403667"/>
  </r>
  <r>
    <x v="5"/>
    <x v="16"/>
    <n v="403250"/>
  </r>
  <r>
    <x v="6"/>
    <x v="16"/>
    <n v="402991"/>
  </r>
  <r>
    <x v="7"/>
    <x v="16"/>
    <n v="404118"/>
  </r>
  <r>
    <x v="8"/>
    <x v="16"/>
    <n v="403476"/>
  </r>
  <r>
    <x v="9"/>
    <x v="16"/>
    <n v="402907"/>
  </r>
  <r>
    <x v="10"/>
    <x v="16"/>
    <n v="403726"/>
  </r>
  <r>
    <x v="11"/>
    <x v="16"/>
    <n v="404249"/>
  </r>
  <r>
    <x v="0"/>
    <x v="17"/>
    <n v="403730"/>
  </r>
  <r>
    <x v="1"/>
    <x v="17"/>
    <n v="406207"/>
  </r>
  <r>
    <x v="2"/>
    <x v="17"/>
    <n v="407523"/>
  </r>
  <r>
    <x v="3"/>
    <x v="17"/>
    <n v="409689"/>
  </r>
  <r>
    <x v="4"/>
    <x v="17"/>
    <n v="411922"/>
  </r>
  <r>
    <x v="5"/>
    <x v="17"/>
    <n v="413736"/>
  </r>
  <r>
    <x v="6"/>
    <x v="17"/>
    <n v="414315"/>
  </r>
  <r>
    <x v="7"/>
    <x v="17"/>
    <n v="415228"/>
  </r>
  <r>
    <x v="8"/>
    <x v="17"/>
    <n v="416084"/>
  </r>
  <r>
    <x v="9"/>
    <x v="17"/>
    <n v="417777"/>
  </r>
  <r>
    <x v="10"/>
    <x v="17"/>
    <n v="419313"/>
  </r>
  <r>
    <x v="11"/>
    <x v="17"/>
    <n v="417278"/>
  </r>
  <r>
    <x v="0"/>
    <x v="18"/>
    <n v="415071"/>
  </r>
  <r>
    <x v="1"/>
    <x v="18"/>
    <n v="415394"/>
  </r>
  <r>
    <x v="2"/>
    <x v="18"/>
    <n v="416914"/>
  </r>
  <r>
    <x v="3"/>
    <x v="18"/>
    <n v="415389"/>
  </r>
  <r>
    <x v="4"/>
    <x v="18"/>
    <n v="415492"/>
  </r>
  <r>
    <x v="5"/>
    <x v="18"/>
    <n v="414155"/>
  </r>
  <r>
    <x v="6"/>
    <x v="18"/>
    <n v="411095"/>
  </r>
  <r>
    <x v="7"/>
    <x v="18"/>
    <n v="406463"/>
  </r>
  <r>
    <x v="8"/>
    <x v="18"/>
    <n v="397303"/>
  </r>
  <r>
    <x v="9"/>
    <x v="18"/>
    <n v="394173"/>
  </r>
  <r>
    <x v="10"/>
    <x v="18"/>
    <n v="392106"/>
  </r>
  <r>
    <x v="11"/>
    <x v="18"/>
    <n v="391813"/>
  </r>
  <r>
    <x v="0"/>
    <x v="19"/>
    <n v="390584"/>
  </r>
  <r>
    <x v="1"/>
    <x v="19"/>
    <n v="391605"/>
  </r>
  <r>
    <x v="2"/>
    <x v="19"/>
    <n v="392053"/>
  </r>
  <r>
    <x v="3"/>
    <x v="19"/>
    <n v="392112"/>
  </r>
  <r>
    <x v="4"/>
    <x v="19"/>
    <n v="387442"/>
  </r>
  <r>
    <x v="5"/>
    <x v="19"/>
    <n v="387677"/>
  </r>
  <r>
    <x v="6"/>
    <x v="19"/>
    <n v="386779"/>
  </r>
  <r>
    <x v="7"/>
    <x v="19"/>
    <n v="384310"/>
  </r>
  <r>
    <x v="8"/>
    <x v="19"/>
    <n v="379932"/>
  </r>
  <r>
    <x v="9"/>
    <x v="19"/>
    <n v="377975"/>
  </r>
  <r>
    <x v="10"/>
    <x v="19"/>
    <n v="379368"/>
  </r>
  <r>
    <x v="11"/>
    <x v="19"/>
    <n v="379698"/>
  </r>
  <r>
    <x v="0"/>
    <x v="20"/>
    <n v="379322"/>
  </r>
  <r>
    <x v="1"/>
    <x v="20"/>
    <n v="378555"/>
  </r>
  <r>
    <x v="2"/>
    <x v="20"/>
    <n v="377807"/>
  </r>
  <r>
    <x v="3"/>
    <x v="20"/>
    <n v="376663"/>
  </r>
  <r>
    <x v="4"/>
    <x v="20"/>
    <n v="377515"/>
  </r>
  <r>
    <x v="5"/>
    <x v="20"/>
    <n v="378859"/>
  </r>
  <r>
    <x v="6"/>
    <x v="20"/>
    <n v="378068"/>
  </r>
  <r>
    <x v="7"/>
    <x v="20"/>
    <n v="378425"/>
  </r>
  <r>
    <x v="8"/>
    <x v="20"/>
    <n v="378263"/>
  </r>
  <r>
    <x v="9"/>
    <x v="20"/>
    <n v="379154"/>
  </r>
  <r>
    <x v="10"/>
    <x v="20"/>
    <n v="380171"/>
  </r>
  <r>
    <x v="11"/>
    <x v="20"/>
    <n v="380409"/>
  </r>
  <r>
    <x v="0"/>
    <x v="21"/>
    <n v="381189"/>
  </r>
  <r>
    <x v="1"/>
    <x v="21"/>
    <n v="382109"/>
  </r>
  <r>
    <x v="2"/>
    <x v="21"/>
    <n v="383311"/>
  </r>
  <r>
    <x v="3"/>
    <x v="21"/>
    <n v="384008"/>
  </r>
  <r>
    <x v="4"/>
    <x v="21"/>
    <n v="385302"/>
  </r>
  <r>
    <x v="5"/>
    <x v="21"/>
    <n v="387113"/>
  </r>
  <r>
    <x v="6"/>
    <x v="21"/>
    <n v="387495"/>
  </r>
  <r>
    <x v="7"/>
    <x v="21"/>
    <n v="387028"/>
  </r>
  <r>
    <x v="8"/>
    <x v="21"/>
    <n v="385788"/>
  </r>
  <r>
    <x v="9"/>
    <x v="21"/>
    <n v="386595"/>
  </r>
  <r>
    <x v="10"/>
    <x v="21"/>
    <n v="386555"/>
  </r>
  <r>
    <x v="11"/>
    <x v="21"/>
    <n v="386939"/>
  </r>
  <r>
    <x v="0"/>
    <x v="22"/>
    <n v="386359"/>
  </r>
  <r>
    <x v="1"/>
    <x v="22"/>
    <n v="387236"/>
  </r>
  <r>
    <x v="2"/>
    <x v="22"/>
    <n v="388113"/>
  </r>
  <r>
    <x v="3"/>
    <x v="22"/>
    <n v="387646"/>
  </r>
  <r>
    <x v="4"/>
    <x v="22"/>
    <n v="388462"/>
  </r>
  <r>
    <x v="5"/>
    <x v="22"/>
    <n v="388291"/>
  </r>
  <r>
    <x v="6"/>
    <x v="22"/>
    <n v="388601"/>
  </r>
  <r>
    <x v="7"/>
    <x v="22"/>
    <n v="386871"/>
  </r>
  <r>
    <x v="8"/>
    <x v="22"/>
    <n v="383735"/>
  </r>
  <r>
    <x v="9"/>
    <x v="22"/>
    <n v="382291"/>
  </r>
  <r>
    <x v="10"/>
    <x v="22"/>
    <n v="381080"/>
  </r>
  <r>
    <x v="11"/>
    <x v="22"/>
    <n v="379716"/>
  </r>
  <r>
    <x v="0"/>
    <x v="23"/>
    <n v="380042"/>
  </r>
  <r>
    <x v="1"/>
    <x v="23"/>
    <n v="380414"/>
  </r>
  <r>
    <x v="2"/>
    <x v="23"/>
    <n v="380540"/>
  </r>
  <r>
    <x v="3"/>
    <x v="23"/>
    <n v="380487"/>
  </r>
  <r>
    <x v="4"/>
    <x v="23"/>
    <n v="381372"/>
  </r>
  <r>
    <x v="5"/>
    <x v="23"/>
    <n v="381672"/>
  </r>
  <r>
    <x v="6"/>
    <x v="23"/>
    <n v="381299"/>
  </r>
  <r>
    <x v="7"/>
    <x v="23"/>
    <n v="380486"/>
  </r>
  <r>
    <x v="8"/>
    <x v="23"/>
    <n v="380165"/>
  </r>
  <r>
    <x v="9"/>
    <x v="23"/>
    <n v="381178"/>
  </r>
  <r>
    <x v="10"/>
    <x v="23"/>
    <n v="381224"/>
  </r>
  <r>
    <x v="11"/>
    <x v="23"/>
    <n v="380809"/>
  </r>
  <r>
    <x v="0"/>
    <x v="24"/>
    <n v="381819"/>
  </r>
  <r>
    <x v="1"/>
    <x v="24"/>
    <n v="381985"/>
  </r>
  <r>
    <x v="2"/>
    <x v="24"/>
    <n v="383575"/>
  </r>
  <r>
    <x v="3"/>
    <x v="24"/>
    <n v="384265"/>
  </r>
  <r>
    <x v="4"/>
    <x v="24"/>
    <n v="385619"/>
  </r>
  <r>
    <x v="5"/>
    <x v="24"/>
    <n v="385243"/>
  </r>
  <r>
    <x v="6"/>
    <x v="24"/>
    <n v="386243"/>
  </r>
  <r>
    <x v="7"/>
    <x v="24"/>
    <n v="384478"/>
  </r>
  <r>
    <x v="8"/>
    <x v="24"/>
    <n v="384501"/>
  </r>
  <r>
    <x v="9"/>
    <x v="24"/>
    <n v="384700"/>
  </r>
  <r>
    <x v="10"/>
    <x v="24"/>
    <n v="386912"/>
  </r>
  <r>
    <x v="11"/>
    <x v="24"/>
    <n v="386222"/>
  </r>
  <r>
    <x v="0"/>
    <x v="25"/>
    <n v="386528"/>
  </r>
  <r>
    <x v="1"/>
    <x v="25"/>
    <n v="388976"/>
  </r>
  <r>
    <x v="2"/>
    <x v="25"/>
    <n v="390817"/>
  </r>
  <r>
    <x v="3"/>
    <x v="25"/>
    <n v="393439"/>
  </r>
  <r>
    <x v="4"/>
    <x v="25"/>
    <n v="395621"/>
  </r>
  <r>
    <x v="5"/>
    <x v="25"/>
    <n v="396973"/>
  </r>
  <r>
    <x v="6"/>
    <x v="25"/>
    <n v="396503"/>
  </r>
  <r>
    <x v="7"/>
    <x v="25"/>
    <n v="397007"/>
  </r>
  <r>
    <x v="8"/>
    <x v="25"/>
    <n v="397326"/>
  </r>
  <r>
    <x v="9"/>
    <x v="25"/>
    <n v="399928"/>
  </r>
  <r>
    <x v="10"/>
    <x v="25"/>
    <n v="401280"/>
  </r>
  <r>
    <x v="11"/>
    <x v="25"/>
    <n v="401440"/>
  </r>
  <r>
    <x v="0"/>
    <x v="26"/>
    <n v="402208"/>
  </r>
  <r>
    <x v="1"/>
    <x v="26"/>
    <n v="403917"/>
  </r>
  <r>
    <x v="2"/>
    <x v="26"/>
    <n v="405983"/>
  </r>
  <r>
    <x v="3"/>
    <x v="26"/>
    <n v="407763"/>
  </r>
  <r>
    <x v="4"/>
    <x v="26"/>
    <n v="410338"/>
  </r>
  <r>
    <x v="5"/>
    <x v="26"/>
    <n v="412333"/>
  </r>
  <r>
    <x v="6"/>
    <x v="26"/>
    <n v="413746"/>
  </r>
  <r>
    <x v="7"/>
    <x v="26"/>
    <n v="414242"/>
  </r>
  <r>
    <x v="8"/>
    <x v="26"/>
    <n v="414558"/>
  </r>
  <r>
    <x v="9"/>
    <x v="26"/>
    <n v="415979"/>
  </r>
  <r>
    <x v="10"/>
    <x v="26"/>
    <n v="416046"/>
  </r>
  <r>
    <x v="11"/>
    <x v="26"/>
    <n v="416337"/>
  </r>
  <r>
    <x v="0"/>
    <x v="27"/>
    <n v="417833"/>
  </r>
  <r>
    <x v="1"/>
    <x v="27"/>
    <n v="419762"/>
  </r>
  <r>
    <x v="2"/>
    <x v="27"/>
    <n v="422278"/>
  </r>
  <r>
    <x v="3"/>
    <x v="27"/>
    <n v="423537"/>
  </r>
  <r>
    <x v="4"/>
    <x v="27"/>
    <n v="425656"/>
  </r>
  <r>
    <x v="5"/>
    <x v="27"/>
    <n v="427818"/>
  </r>
  <r>
    <x v="12"/>
    <x v="28"/>
    <m/>
  </r>
  <r>
    <x v="12"/>
    <x v="28"/>
    <m/>
  </r>
  <r>
    <x v="12"/>
    <x v="28"/>
    <m/>
  </r>
  <r>
    <x v="12"/>
    <x v="28"/>
    <m/>
  </r>
  <r>
    <x v="12"/>
    <x v="28"/>
    <m/>
  </r>
  <r>
    <x v="12"/>
    <x v="28"/>
    <m/>
  </r>
  <r>
    <x v="12"/>
    <x v="28"/>
    <m/>
  </r>
  <r>
    <x v="12"/>
    <x v="28"/>
    <m/>
  </r>
  <r>
    <x v="12"/>
    <x v="28"/>
    <m/>
  </r>
  <r>
    <x v="12"/>
    <x v="28"/>
    <m/>
  </r>
  <r>
    <x v="12"/>
    <x v="28"/>
    <m/>
  </r>
  <r>
    <x v="12"/>
    <x v="28"/>
    <m/>
  </r>
  <r>
    <x v="12"/>
    <x v="28"/>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P3:AB32" firstHeaderRow="1" firstDataRow="2" firstDataCol="1"/>
  <pivotFields count="3">
    <pivotField axis="axisCol" showAll="0">
      <items count="14">
        <item x="0"/>
        <item x="1"/>
        <item x="2"/>
        <item x="3"/>
        <item x="4"/>
        <item x="5"/>
        <item x="6"/>
        <item x="7"/>
        <item x="8"/>
        <item x="9"/>
        <item x="10"/>
        <item x="11"/>
        <item h="1" x="12"/>
        <item t="default"/>
      </items>
    </pivotField>
    <pivotField axis="axisRow"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dataField="1" showAll="0"/>
  </pivotFields>
  <rowFields count="1">
    <field x="1"/>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x v="27"/>
    </i>
  </rowItems>
  <colFields count="1">
    <field x="0"/>
  </colFields>
  <colItems count="12">
    <i>
      <x/>
    </i>
    <i>
      <x v="1"/>
    </i>
    <i>
      <x v="2"/>
    </i>
    <i>
      <x v="3"/>
    </i>
    <i>
      <x v="4"/>
    </i>
    <i>
      <x v="5"/>
    </i>
    <i>
      <x v="6"/>
    </i>
    <i>
      <x v="7"/>
    </i>
    <i>
      <x v="8"/>
    </i>
    <i>
      <x v="9"/>
    </i>
    <i>
      <x v="10"/>
    </i>
    <i>
      <x v="11"/>
    </i>
  </colItems>
  <dataFields count="1">
    <dataField name="Sum of Sum(AirEmploymentSummary.EMPFTE)" fld="2"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name="AirEmployment" connectionId="1" autoFormatId="16" applyNumberFormats="0" applyBorderFormats="0" applyFontFormats="0" applyPatternFormats="0" applyAlignmentFormats="0" applyWidthHeightFormats="0">
  <queryTableRefresh nextId="4">
    <queryTableFields count="3">
      <queryTableField id="1" name="Month" tableColumnId="1"/>
      <queryTableField id="2" name="Year" tableColumnId="2"/>
      <queryTableField id="3" name="Sum(AirEmploymentSummary.EMPFTE)"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AirEmployment" displayName="Table_AirEmployment" ref="AM1:AO331" tableType="queryTable" totalsRowShown="0">
  <autoFilter ref="AM1:AO331"/>
  <tableColumns count="3">
    <tableColumn id="1" uniqueName="1" name="Month" queryTableFieldId="1"/>
    <tableColumn id="2" uniqueName="2" name="Year" queryTableFieldId="2"/>
    <tableColumn id="3" uniqueName="3" name="Sum(AirEmploymentSummary.EMPFTE)" queryTableField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0.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193"/>
  <sheetViews>
    <sheetView topLeftCell="A59" zoomScaleNormal="100" workbookViewId="0">
      <selection activeCell="I12" sqref="I12"/>
    </sheetView>
  </sheetViews>
  <sheetFormatPr defaultRowHeight="15" x14ac:dyDescent="0.25"/>
  <cols>
    <col min="1" max="1" width="5.42578125" bestFit="1" customWidth="1"/>
    <col min="2" max="2" width="36.42578125" bestFit="1" customWidth="1"/>
    <col min="3" max="3" width="10.85546875" bestFit="1" customWidth="1"/>
    <col min="4" max="5" width="8.85546875" bestFit="1" customWidth="1"/>
    <col min="6" max="6" width="9.140625" customWidth="1"/>
    <col min="7" max="7" width="7.57031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6</v>
      </c>
      <c r="B1" t="str">
        <f>TEXT(DATE(A2,A1,1),"mmm")</f>
        <v>Jun</v>
      </c>
      <c r="C1" t="str">
        <f>TEXT(DATE(A2,A1,1),"Mmmm")</f>
        <v>June</v>
      </c>
      <c r="D1">
        <v>5</v>
      </c>
      <c r="E1" t="str">
        <f>TEXT(DATE(D2,D1,1),"Mmmm")</f>
        <v>May</v>
      </c>
    </row>
    <row r="2" spans="1:7" x14ac:dyDescent="0.25">
      <c r="A2">
        <v>2017</v>
      </c>
    </row>
    <row r="3" spans="1:7" x14ac:dyDescent="0.25">
      <c r="B3" s="11" t="s">
        <v>0</v>
      </c>
      <c r="C3" s="11"/>
      <c r="D3" s="11"/>
      <c r="E3" s="11"/>
      <c r="F3" s="11"/>
      <c r="G3" s="11"/>
    </row>
    <row r="4" spans="1:7" x14ac:dyDescent="0.25">
      <c r="B4" s="11" t="s">
        <v>95</v>
      </c>
      <c r="C4" s="11"/>
      <c r="D4" s="11"/>
      <c r="E4" s="11"/>
      <c r="F4" s="11"/>
      <c r="G4" s="11"/>
    </row>
    <row r="5" spans="1:7" x14ac:dyDescent="0.25">
      <c r="B5" s="11" t="s">
        <v>1</v>
      </c>
      <c r="C5" s="11"/>
      <c r="D5" s="11"/>
      <c r="E5" s="11"/>
      <c r="F5" s="11"/>
      <c r="G5" s="11"/>
    </row>
    <row r="8" spans="1:7" ht="30" x14ac:dyDescent="0.25">
      <c r="B8" s="124" t="s">
        <v>2</v>
      </c>
      <c r="C8" s="125"/>
      <c r="D8" s="1"/>
      <c r="E8" s="1" t="s">
        <v>3</v>
      </c>
      <c r="F8" s="1"/>
      <c r="G8" s="1"/>
    </row>
    <row r="9" spans="1:7" x14ac:dyDescent="0.25">
      <c r="B9" s="126"/>
      <c r="C9" s="127"/>
      <c r="D9" s="127"/>
      <c r="E9" s="127"/>
      <c r="F9" s="127"/>
      <c r="G9" s="128"/>
    </row>
    <row r="10" spans="1:7" x14ac:dyDescent="0.25">
      <c r="B10" s="124"/>
      <c r="C10" s="129"/>
      <c r="D10" s="129"/>
      <c r="E10" s="129"/>
      <c r="F10" s="129"/>
      <c r="G10" s="125"/>
    </row>
    <row r="11" spans="1:7" ht="30" x14ac:dyDescent="0.25">
      <c r="A11">
        <v>1</v>
      </c>
      <c r="B11" s="21" t="s">
        <v>4</v>
      </c>
      <c r="C11" s="21" t="s">
        <v>5</v>
      </c>
      <c r="D11" s="21" t="s">
        <v>118</v>
      </c>
      <c r="E11" s="21" t="s">
        <v>7</v>
      </c>
      <c r="F11" s="21" t="s">
        <v>8</v>
      </c>
      <c r="G11" s="21" t="s">
        <v>9</v>
      </c>
    </row>
    <row r="12" spans="1:7" x14ac:dyDescent="0.25">
      <c r="B12" s="1" t="s">
        <v>10</v>
      </c>
      <c r="C12" s="1">
        <v>2.2999999999999998</v>
      </c>
      <c r="D12" s="1">
        <v>11</v>
      </c>
      <c r="E12" s="1">
        <v>0.9</v>
      </c>
      <c r="F12" s="1">
        <v>10.6</v>
      </c>
      <c r="G12" s="1">
        <v>3.9</v>
      </c>
    </row>
    <row r="13" spans="1:7" x14ac:dyDescent="0.25">
      <c r="B13" s="1" t="s">
        <v>85</v>
      </c>
      <c r="C13" s="1">
        <v>2.4</v>
      </c>
      <c r="D13" s="1">
        <v>11.3</v>
      </c>
      <c r="E13" s="1">
        <v>3.3</v>
      </c>
      <c r="F13" s="1">
        <v>11.2</v>
      </c>
      <c r="G13" s="1">
        <v>4.3</v>
      </c>
    </row>
    <row r="14" spans="1:7" x14ac:dyDescent="0.25">
      <c r="B14" s="1" t="s">
        <v>87</v>
      </c>
      <c r="C14" s="1">
        <v>2.5</v>
      </c>
      <c r="D14" s="1">
        <v>11</v>
      </c>
      <c r="E14" s="1">
        <v>3.3</v>
      </c>
      <c r="F14" s="1">
        <v>11.9</v>
      </c>
      <c r="G14" s="1">
        <v>4.3</v>
      </c>
    </row>
    <row r="15" spans="1:7" x14ac:dyDescent="0.25">
      <c r="B15" s="1" t="s">
        <v>89</v>
      </c>
      <c r="C15" s="1">
        <v>2.6</v>
      </c>
      <c r="D15" s="1">
        <v>10.6</v>
      </c>
      <c r="E15" s="1">
        <v>2.9</v>
      </c>
      <c r="F15" s="1">
        <v>13</v>
      </c>
      <c r="G15" s="1">
        <v>4.3</v>
      </c>
    </row>
    <row r="16" spans="1:7" x14ac:dyDescent="0.25">
      <c r="B16" s="1" t="s">
        <v>91</v>
      </c>
      <c r="C16" s="1">
        <v>2.7</v>
      </c>
      <c r="D16" s="1">
        <v>10.3</v>
      </c>
      <c r="E16" s="1">
        <v>0.3</v>
      </c>
      <c r="F16" s="1">
        <v>12.7</v>
      </c>
      <c r="G16" s="1">
        <v>4</v>
      </c>
    </row>
    <row r="17" spans="1:7" x14ac:dyDescent="0.25">
      <c r="B17" s="1" t="s">
        <v>93</v>
      </c>
      <c r="C17" s="1">
        <v>2.2999999999999998</v>
      </c>
      <c r="D17" s="1">
        <v>9.8000000000000007</v>
      </c>
      <c r="E17" s="1">
        <v>0.2</v>
      </c>
      <c r="F17" s="1">
        <v>13.5</v>
      </c>
      <c r="G17" s="1">
        <v>3.7</v>
      </c>
    </row>
    <row r="18" spans="1:7" x14ac:dyDescent="0.25">
      <c r="B18" s="1" t="s">
        <v>96</v>
      </c>
      <c r="C18" s="1">
        <v>2.4</v>
      </c>
      <c r="D18" s="1">
        <v>9.5</v>
      </c>
      <c r="E18" s="1">
        <v>0.2</v>
      </c>
      <c r="F18" s="1">
        <v>13.7</v>
      </c>
      <c r="G18" s="1">
        <v>3.7</v>
      </c>
    </row>
    <row r="19" spans="1:7" x14ac:dyDescent="0.25">
      <c r="B19" s="1" t="s">
        <v>99</v>
      </c>
      <c r="C19" s="1">
        <v>2.2999999999999998</v>
      </c>
      <c r="D19" s="1">
        <v>9.6999999999999993</v>
      </c>
      <c r="E19" s="1">
        <v>1.9</v>
      </c>
      <c r="F19" s="1">
        <v>12.7</v>
      </c>
      <c r="G19" s="1">
        <v>3.9</v>
      </c>
    </row>
    <row r="20" spans="1:7" x14ac:dyDescent="0.25">
      <c r="B20" s="1" t="s">
        <v>101</v>
      </c>
      <c r="C20" s="1">
        <v>2.4</v>
      </c>
      <c r="D20" s="1">
        <v>9.4</v>
      </c>
      <c r="E20" s="1">
        <v>2.4</v>
      </c>
      <c r="F20" s="1">
        <v>11.8</v>
      </c>
      <c r="G20" s="1">
        <v>3.9</v>
      </c>
    </row>
    <row r="21" spans="1:7" x14ac:dyDescent="0.25">
      <c r="B21" s="1" t="s">
        <v>105</v>
      </c>
      <c r="C21" s="1">
        <v>2.7</v>
      </c>
      <c r="D21" s="1">
        <v>9.1</v>
      </c>
      <c r="E21" s="1">
        <v>2</v>
      </c>
      <c r="F21" s="1">
        <v>11.7</v>
      </c>
      <c r="G21" s="1">
        <v>4</v>
      </c>
    </row>
    <row r="22" spans="1:7" x14ac:dyDescent="0.25">
      <c r="B22" s="1" t="s">
        <v>109</v>
      </c>
      <c r="C22" s="1">
        <v>2.6</v>
      </c>
      <c r="D22" s="1">
        <v>8.5</v>
      </c>
      <c r="E22" s="1">
        <v>2.1</v>
      </c>
      <c r="F22" s="1">
        <v>10.7</v>
      </c>
      <c r="G22" s="1">
        <v>3.9</v>
      </c>
    </row>
    <row r="23" spans="1:7" x14ac:dyDescent="0.25">
      <c r="B23" s="1" t="s">
        <v>112</v>
      </c>
      <c r="C23" s="1">
        <v>2.4</v>
      </c>
      <c r="D23" s="1">
        <v>8.3000000000000007</v>
      </c>
      <c r="E23" s="1">
        <v>2.5</v>
      </c>
      <c r="F23" s="1">
        <v>9.8000000000000007</v>
      </c>
      <c r="G23" s="1">
        <v>3.7</v>
      </c>
    </row>
    <row r="24" spans="1:7" x14ac:dyDescent="0.25">
      <c r="B24" s="1" t="s">
        <v>115</v>
      </c>
      <c r="C24" s="1">
        <v>2.5</v>
      </c>
      <c r="D24" s="1">
        <v>8</v>
      </c>
      <c r="E24" s="1">
        <v>2.6</v>
      </c>
      <c r="F24" s="1">
        <v>9.4</v>
      </c>
      <c r="G24" s="1">
        <v>3.8</v>
      </c>
    </row>
    <row r="25" spans="1:7" ht="30" x14ac:dyDescent="0.25">
      <c r="A25" t="s">
        <v>67</v>
      </c>
      <c r="B25" s="21" t="s">
        <v>4</v>
      </c>
      <c r="C25" s="21" t="s">
        <v>5</v>
      </c>
      <c r="D25" s="21" t="s">
        <v>118</v>
      </c>
      <c r="E25" s="21" t="s">
        <v>7</v>
      </c>
      <c r="F25" s="21" t="s">
        <v>8</v>
      </c>
      <c r="G25" s="21" t="s">
        <v>9</v>
      </c>
    </row>
    <row r="26" spans="1:7" x14ac:dyDescent="0.25">
      <c r="B26" s="1" t="s">
        <v>11</v>
      </c>
      <c r="C26" s="1">
        <v>0.3</v>
      </c>
      <c r="D26" s="1">
        <v>0.9</v>
      </c>
      <c r="E26" s="1">
        <v>0.5</v>
      </c>
      <c r="F26" s="1">
        <v>0.8</v>
      </c>
      <c r="G26" s="1">
        <v>0.5</v>
      </c>
    </row>
    <row r="27" spans="1:7" x14ac:dyDescent="0.25">
      <c r="B27" s="1" t="s">
        <v>86</v>
      </c>
      <c r="C27" s="1">
        <v>0.2</v>
      </c>
      <c r="D27" s="1">
        <v>0.8</v>
      </c>
      <c r="E27" s="1">
        <v>0.4</v>
      </c>
      <c r="F27" s="1">
        <v>1</v>
      </c>
      <c r="G27" s="1">
        <v>0.3</v>
      </c>
    </row>
    <row r="28" spans="1:7" x14ac:dyDescent="0.25">
      <c r="B28" s="1" t="s">
        <v>88</v>
      </c>
      <c r="C28" s="1">
        <v>0.1</v>
      </c>
      <c r="D28" s="1">
        <v>0.4</v>
      </c>
      <c r="E28" s="1">
        <v>-0.1</v>
      </c>
      <c r="F28" s="1">
        <v>0.9</v>
      </c>
      <c r="G28" s="1">
        <v>0.1</v>
      </c>
    </row>
    <row r="29" spans="1:7" x14ac:dyDescent="0.25">
      <c r="B29" s="1" t="s">
        <v>90</v>
      </c>
      <c r="C29" s="1">
        <v>0</v>
      </c>
      <c r="D29" s="1">
        <v>0.5</v>
      </c>
      <c r="E29" s="1">
        <v>-0.5</v>
      </c>
      <c r="F29" s="1">
        <v>1.5</v>
      </c>
      <c r="G29" s="1">
        <v>0.1</v>
      </c>
    </row>
    <row r="30" spans="1:7" x14ac:dyDescent="0.25">
      <c r="B30" s="1" t="s">
        <v>92</v>
      </c>
      <c r="C30" s="1">
        <v>0.2</v>
      </c>
      <c r="D30" s="1">
        <v>0.9</v>
      </c>
      <c r="E30" s="1">
        <v>-0.1</v>
      </c>
      <c r="F30" s="1">
        <v>0.8</v>
      </c>
      <c r="G30" s="1">
        <v>0.3</v>
      </c>
    </row>
    <row r="31" spans="1:7" x14ac:dyDescent="0.25">
      <c r="B31" s="1" t="s">
        <v>94</v>
      </c>
      <c r="C31" s="1">
        <v>-0.2</v>
      </c>
      <c r="D31" s="1">
        <v>0.5</v>
      </c>
      <c r="E31" s="1">
        <v>0</v>
      </c>
      <c r="F31" s="1">
        <v>1.5</v>
      </c>
      <c r="G31" s="1">
        <v>0</v>
      </c>
    </row>
    <row r="32" spans="1:7" x14ac:dyDescent="0.25">
      <c r="B32" s="1" t="s">
        <v>97</v>
      </c>
      <c r="C32" s="1">
        <v>0.1</v>
      </c>
      <c r="D32" s="1">
        <v>0</v>
      </c>
      <c r="E32" s="1">
        <v>0</v>
      </c>
      <c r="F32" s="1">
        <v>0.5</v>
      </c>
      <c r="G32" s="1">
        <v>0.1</v>
      </c>
    </row>
    <row r="33" spans="1:7" x14ac:dyDescent="0.25">
      <c r="B33" s="1" t="s">
        <v>98</v>
      </c>
      <c r="C33" s="1">
        <v>-0.1</v>
      </c>
      <c r="D33" s="1">
        <v>1</v>
      </c>
      <c r="E33" s="1">
        <v>1.6</v>
      </c>
      <c r="F33" s="1">
        <v>0.5</v>
      </c>
      <c r="G33" s="1">
        <v>0.4</v>
      </c>
    </row>
    <row r="34" spans="1:7" x14ac:dyDescent="0.25">
      <c r="B34" s="1" t="s">
        <v>102</v>
      </c>
      <c r="C34" s="1">
        <v>0.4</v>
      </c>
      <c r="D34" s="1">
        <v>0.9</v>
      </c>
      <c r="E34" s="1">
        <v>0.4</v>
      </c>
      <c r="F34" s="1">
        <v>0.6</v>
      </c>
      <c r="G34" s="1">
        <v>0.5</v>
      </c>
    </row>
    <row r="35" spans="1:7" x14ac:dyDescent="0.25">
      <c r="B35" s="1" t="s">
        <v>106</v>
      </c>
      <c r="C35" s="1">
        <v>0.8</v>
      </c>
      <c r="D35" s="1">
        <v>0.6</v>
      </c>
      <c r="E35" s="1">
        <v>-0.3</v>
      </c>
      <c r="F35" s="1">
        <v>0.6</v>
      </c>
      <c r="G35" s="1">
        <v>0.6</v>
      </c>
    </row>
    <row r="36" spans="1:7" x14ac:dyDescent="0.25">
      <c r="B36" s="1" t="s">
        <v>110</v>
      </c>
      <c r="C36" s="1">
        <v>0.3</v>
      </c>
      <c r="D36" s="1">
        <v>0.6</v>
      </c>
      <c r="E36" s="1">
        <v>0</v>
      </c>
      <c r="F36" s="1">
        <v>-0.1</v>
      </c>
      <c r="G36" s="1">
        <v>0.3</v>
      </c>
    </row>
    <row r="37" spans="1:7" x14ac:dyDescent="0.25">
      <c r="B37" s="1" t="s">
        <v>113</v>
      </c>
      <c r="C37" s="1">
        <v>0.3</v>
      </c>
      <c r="D37" s="1">
        <v>0.9</v>
      </c>
      <c r="E37" s="1">
        <v>0.7</v>
      </c>
      <c r="F37" s="1">
        <v>0.8</v>
      </c>
      <c r="G37" s="1">
        <v>0.5</v>
      </c>
    </row>
    <row r="38" spans="1:7" x14ac:dyDescent="0.25">
      <c r="A38">
        <v>2</v>
      </c>
      <c r="B38" s="21" t="s">
        <v>12</v>
      </c>
      <c r="C38" s="21">
        <v>2014</v>
      </c>
      <c r="D38" s="21">
        <v>2015</v>
      </c>
      <c r="E38" s="21">
        <v>2016</v>
      </c>
      <c r="F38" s="21">
        <v>2017</v>
      </c>
      <c r="G38" s="11"/>
    </row>
    <row r="39" spans="1:7" x14ac:dyDescent="0.25">
      <c r="B39" s="1" t="s">
        <v>13</v>
      </c>
      <c r="C39" s="1">
        <v>0.5</v>
      </c>
      <c r="D39" s="1">
        <v>1.2</v>
      </c>
      <c r="E39" s="1">
        <v>4.0999999999999996</v>
      </c>
      <c r="F39" s="1">
        <v>3.9</v>
      </c>
      <c r="G39" s="11"/>
    </row>
    <row r="40" spans="1:7" x14ac:dyDescent="0.25">
      <c r="B40" s="1" t="s">
        <v>14</v>
      </c>
      <c r="C40" s="1">
        <v>0.4</v>
      </c>
      <c r="D40" s="1">
        <v>1.8</v>
      </c>
      <c r="E40" s="1">
        <v>3.8</v>
      </c>
      <c r="F40" s="1">
        <v>3.9</v>
      </c>
      <c r="G40" s="11"/>
    </row>
    <row r="41" spans="1:7" x14ac:dyDescent="0.25">
      <c r="B41" s="1" t="s">
        <v>15</v>
      </c>
      <c r="C41" s="1">
        <v>0.8</v>
      </c>
      <c r="D41" s="1">
        <v>1.9</v>
      </c>
      <c r="E41" s="1">
        <v>3.9</v>
      </c>
      <c r="F41" s="1">
        <v>4</v>
      </c>
      <c r="G41" s="11"/>
    </row>
    <row r="42" spans="1:7" x14ac:dyDescent="0.25">
      <c r="B42" s="1" t="s">
        <v>16</v>
      </c>
      <c r="C42" s="1">
        <v>1</v>
      </c>
      <c r="D42" s="1">
        <v>2.4</v>
      </c>
      <c r="E42" s="1">
        <v>3.6</v>
      </c>
      <c r="F42" s="1">
        <v>3.9</v>
      </c>
      <c r="G42" s="11"/>
    </row>
    <row r="43" spans="1:7" x14ac:dyDescent="0.25">
      <c r="B43" s="1" t="s">
        <v>17</v>
      </c>
      <c r="C43" s="1">
        <v>1.1000000000000001</v>
      </c>
      <c r="D43" s="1">
        <v>2.6</v>
      </c>
      <c r="E43" s="1">
        <v>3.7</v>
      </c>
      <c r="F43" s="1">
        <v>3.7</v>
      </c>
      <c r="G43" s="11"/>
    </row>
    <row r="44" spans="1:7" x14ac:dyDescent="0.25">
      <c r="B44" s="1" t="s">
        <v>18</v>
      </c>
      <c r="C44" s="1">
        <v>0.9</v>
      </c>
      <c r="D44" s="1">
        <v>3</v>
      </c>
      <c r="E44" s="1">
        <v>3.9</v>
      </c>
      <c r="F44" s="1">
        <v>3.8</v>
      </c>
      <c r="G44" s="11"/>
    </row>
    <row r="45" spans="1:7" x14ac:dyDescent="0.25">
      <c r="B45" s="1" t="s">
        <v>19</v>
      </c>
      <c r="C45" s="1">
        <v>1.3</v>
      </c>
      <c r="D45" s="1">
        <v>2.7</v>
      </c>
      <c r="E45" s="1">
        <v>4.3</v>
      </c>
      <c r="F45" s="1"/>
      <c r="G45" s="11"/>
    </row>
    <row r="46" spans="1:7" x14ac:dyDescent="0.25">
      <c r="B46" s="1" t="s">
        <v>20</v>
      </c>
      <c r="C46" s="1">
        <v>1</v>
      </c>
      <c r="D46" s="1">
        <v>3.3</v>
      </c>
      <c r="E46" s="1">
        <v>4.3</v>
      </c>
      <c r="F46" s="1"/>
      <c r="G46" s="11"/>
    </row>
    <row r="47" spans="1:7" x14ac:dyDescent="0.25">
      <c r="B47" s="1" t="s">
        <v>21</v>
      </c>
      <c r="C47" s="1">
        <v>1.1000000000000001</v>
      </c>
      <c r="D47" s="1">
        <v>3.3</v>
      </c>
      <c r="E47" s="1">
        <v>4.3</v>
      </c>
      <c r="F47" s="1"/>
      <c r="G47" s="11"/>
    </row>
    <row r="48" spans="1:7" x14ac:dyDescent="0.25">
      <c r="B48" s="1" t="s">
        <v>22</v>
      </c>
      <c r="C48" s="1">
        <v>0.9</v>
      </c>
      <c r="D48" s="1">
        <v>4</v>
      </c>
      <c r="E48" s="1">
        <v>4</v>
      </c>
      <c r="F48" s="1"/>
      <c r="G48" s="11"/>
    </row>
    <row r="49" spans="1:7" x14ac:dyDescent="0.25">
      <c r="B49" s="1" t="s">
        <v>23</v>
      </c>
      <c r="C49" s="1">
        <v>1.5</v>
      </c>
      <c r="D49" s="1">
        <v>3.7</v>
      </c>
      <c r="E49" s="1">
        <v>3.7</v>
      </c>
      <c r="F49" s="1"/>
      <c r="G49" s="11"/>
    </row>
    <row r="50" spans="1:7" x14ac:dyDescent="0.25">
      <c r="B50" s="1" t="s">
        <v>24</v>
      </c>
      <c r="C50" s="1">
        <v>1.4</v>
      </c>
      <c r="D50" s="1">
        <v>3.9</v>
      </c>
      <c r="E50" s="1">
        <v>3.7</v>
      </c>
      <c r="F50" s="1"/>
      <c r="G50" s="11"/>
    </row>
    <row r="51" spans="1:7" x14ac:dyDescent="0.25">
      <c r="A51">
        <v>3</v>
      </c>
      <c r="B51" s="21" t="s">
        <v>25</v>
      </c>
      <c r="C51" s="21">
        <v>2013</v>
      </c>
      <c r="D51" s="21">
        <v>2014</v>
      </c>
      <c r="E51" s="21">
        <v>2015</v>
      </c>
      <c r="F51" s="21">
        <v>2016</v>
      </c>
      <c r="G51" s="21">
        <v>2017</v>
      </c>
    </row>
    <row r="52" spans="1:7" x14ac:dyDescent="0.25">
      <c r="B52" s="1" t="s">
        <v>13</v>
      </c>
      <c r="C52" s="1">
        <v>380042</v>
      </c>
      <c r="D52" s="1">
        <v>381819</v>
      </c>
      <c r="E52" s="1">
        <v>386528</v>
      </c>
      <c r="F52" s="1">
        <v>402208</v>
      </c>
      <c r="G52" s="1">
        <v>417833</v>
      </c>
    </row>
    <row r="53" spans="1:7" x14ac:dyDescent="0.25">
      <c r="B53" s="1" t="s">
        <v>14</v>
      </c>
      <c r="C53" s="1">
        <v>380414</v>
      </c>
      <c r="D53" s="1">
        <v>381985</v>
      </c>
      <c r="E53" s="1">
        <v>388976</v>
      </c>
      <c r="F53" s="1">
        <v>403917</v>
      </c>
      <c r="G53" s="1">
        <v>419762</v>
      </c>
    </row>
    <row r="54" spans="1:7" x14ac:dyDescent="0.25">
      <c r="B54" s="1" t="s">
        <v>15</v>
      </c>
      <c r="C54" s="1">
        <v>380540</v>
      </c>
      <c r="D54" s="1">
        <v>383575</v>
      </c>
      <c r="E54" s="1">
        <v>390817</v>
      </c>
      <c r="F54" s="1">
        <v>405983</v>
      </c>
      <c r="G54" s="1">
        <v>422278</v>
      </c>
    </row>
    <row r="55" spans="1:7" x14ac:dyDescent="0.25">
      <c r="B55" s="1" t="s">
        <v>16</v>
      </c>
      <c r="C55" s="1">
        <v>380487</v>
      </c>
      <c r="D55" s="1">
        <v>384265</v>
      </c>
      <c r="E55" s="1">
        <v>393439</v>
      </c>
      <c r="F55" s="1">
        <v>407763</v>
      </c>
      <c r="G55" s="1">
        <v>423537</v>
      </c>
    </row>
    <row r="56" spans="1:7" x14ac:dyDescent="0.25">
      <c r="B56" s="1" t="s">
        <v>17</v>
      </c>
      <c r="C56" s="1">
        <v>381372</v>
      </c>
      <c r="D56" s="1">
        <v>385619</v>
      </c>
      <c r="E56" s="1">
        <v>395621</v>
      </c>
      <c r="F56" s="1">
        <v>410338</v>
      </c>
      <c r="G56" s="1">
        <v>425656</v>
      </c>
    </row>
    <row r="57" spans="1:7" x14ac:dyDescent="0.25">
      <c r="B57" s="1" t="s">
        <v>18</v>
      </c>
      <c r="C57" s="1">
        <v>381672</v>
      </c>
      <c r="D57" s="1">
        <v>385243</v>
      </c>
      <c r="E57" s="1">
        <v>396973</v>
      </c>
      <c r="F57" s="1">
        <v>412333</v>
      </c>
      <c r="G57" s="1">
        <v>427818</v>
      </c>
    </row>
    <row r="58" spans="1:7" x14ac:dyDescent="0.25">
      <c r="B58" s="1" t="s">
        <v>19</v>
      </c>
      <c r="C58" s="1">
        <v>381299</v>
      </c>
      <c r="D58" s="1">
        <v>386243</v>
      </c>
      <c r="E58" s="1">
        <v>396503</v>
      </c>
      <c r="F58" s="1">
        <v>413746</v>
      </c>
      <c r="G58" s="1"/>
    </row>
    <row r="59" spans="1:7" x14ac:dyDescent="0.25">
      <c r="B59" s="1" t="s">
        <v>20</v>
      </c>
      <c r="C59" s="1">
        <v>380486</v>
      </c>
      <c r="D59" s="1">
        <v>384478</v>
      </c>
      <c r="E59" s="1">
        <v>397007</v>
      </c>
      <c r="F59" s="1">
        <v>414242</v>
      </c>
      <c r="G59" s="1"/>
    </row>
    <row r="60" spans="1:7" x14ac:dyDescent="0.25">
      <c r="B60" s="1" t="s">
        <v>21</v>
      </c>
      <c r="C60" s="1">
        <v>380165</v>
      </c>
      <c r="D60" s="1">
        <v>384501</v>
      </c>
      <c r="E60" s="1">
        <v>397326</v>
      </c>
      <c r="F60" s="1">
        <v>414558</v>
      </c>
      <c r="G60" s="1"/>
    </row>
    <row r="61" spans="1:7" x14ac:dyDescent="0.25">
      <c r="B61" s="1" t="s">
        <v>22</v>
      </c>
      <c r="C61" s="1">
        <v>381178</v>
      </c>
      <c r="D61" s="1">
        <v>384700</v>
      </c>
      <c r="E61" s="1">
        <v>399928</v>
      </c>
      <c r="F61" s="1">
        <v>415979</v>
      </c>
      <c r="G61" s="1"/>
    </row>
    <row r="62" spans="1:7" x14ac:dyDescent="0.25">
      <c r="B62" s="1" t="s">
        <v>23</v>
      </c>
      <c r="C62" s="1">
        <v>381224</v>
      </c>
      <c r="D62" s="1">
        <v>386912</v>
      </c>
      <c r="E62" s="1">
        <v>401280</v>
      </c>
      <c r="F62" s="1">
        <v>416046</v>
      </c>
      <c r="G62" s="1"/>
    </row>
    <row r="63" spans="1:7" x14ac:dyDescent="0.25">
      <c r="B63" s="1" t="s">
        <v>24</v>
      </c>
      <c r="C63" s="1">
        <v>380809</v>
      </c>
      <c r="D63" s="1">
        <v>386222</v>
      </c>
      <c r="E63" s="1">
        <v>401440</v>
      </c>
      <c r="F63" s="1">
        <v>416337</v>
      </c>
      <c r="G63" s="1"/>
    </row>
    <row r="64" spans="1:7" ht="30" x14ac:dyDescent="0.25">
      <c r="A64">
        <v>4</v>
      </c>
      <c r="B64" s="21" t="s">
        <v>26</v>
      </c>
      <c r="C64" s="21" t="s">
        <v>5</v>
      </c>
      <c r="D64" s="21" t="s">
        <v>118</v>
      </c>
      <c r="E64" s="21" t="s">
        <v>7</v>
      </c>
      <c r="F64" s="21" t="s">
        <v>8</v>
      </c>
      <c r="G64" s="21" t="s">
        <v>9</v>
      </c>
    </row>
    <row r="65" spans="1:7" x14ac:dyDescent="0.25">
      <c r="B65" s="1">
        <v>2013</v>
      </c>
      <c r="C65" s="1">
        <v>256791</v>
      </c>
      <c r="D65" s="1">
        <v>69574</v>
      </c>
      <c r="E65" s="1">
        <v>49415</v>
      </c>
      <c r="F65" s="1">
        <v>5892</v>
      </c>
      <c r="G65" s="1">
        <v>381672</v>
      </c>
    </row>
    <row r="66" spans="1:7" x14ac:dyDescent="0.25">
      <c r="B66" s="1">
        <v>2014</v>
      </c>
      <c r="C66" s="1">
        <v>257491</v>
      </c>
      <c r="D66" s="1">
        <v>71074</v>
      </c>
      <c r="E66" s="1">
        <v>50336</v>
      </c>
      <c r="F66" s="1">
        <v>6342</v>
      </c>
      <c r="G66" s="1">
        <v>385243</v>
      </c>
    </row>
    <row r="67" spans="1:7" x14ac:dyDescent="0.25">
      <c r="B67" s="1">
        <v>2015</v>
      </c>
      <c r="C67" s="1">
        <v>265486</v>
      </c>
      <c r="D67" s="1">
        <v>74592</v>
      </c>
      <c r="E67" s="1">
        <v>50373</v>
      </c>
      <c r="F67" s="1">
        <v>6522</v>
      </c>
      <c r="G67" s="1">
        <v>396973</v>
      </c>
    </row>
    <row r="68" spans="1:7" x14ac:dyDescent="0.25">
      <c r="B68" s="1">
        <v>2016</v>
      </c>
      <c r="C68" s="1">
        <v>271503</v>
      </c>
      <c r="D68" s="1">
        <v>82796</v>
      </c>
      <c r="E68" s="1">
        <v>50823</v>
      </c>
      <c r="F68" s="1">
        <v>7211</v>
      </c>
      <c r="G68" s="1">
        <v>412333</v>
      </c>
    </row>
    <row r="69" spans="1:7" x14ac:dyDescent="0.25">
      <c r="B69" s="1">
        <v>2017</v>
      </c>
      <c r="C69" s="1">
        <v>278390</v>
      </c>
      <c r="D69" s="1">
        <v>89392</v>
      </c>
      <c r="E69" s="1">
        <v>52144</v>
      </c>
      <c r="F69" s="1">
        <v>7892</v>
      </c>
      <c r="G69" s="1">
        <v>427818</v>
      </c>
    </row>
    <row r="70" spans="1:7" ht="30" x14ac:dyDescent="0.25">
      <c r="A70">
        <v>5</v>
      </c>
      <c r="B70" s="21" t="s">
        <v>26</v>
      </c>
      <c r="C70" s="21" t="s">
        <v>5</v>
      </c>
      <c r="D70" s="21" t="s">
        <v>118</v>
      </c>
      <c r="E70" s="21" t="s">
        <v>7</v>
      </c>
      <c r="F70" s="21" t="s">
        <v>8</v>
      </c>
      <c r="G70" s="11"/>
    </row>
    <row r="71" spans="1:7" x14ac:dyDescent="0.25">
      <c r="B71" s="1">
        <v>2006</v>
      </c>
      <c r="C71" s="1">
        <v>65.8</v>
      </c>
      <c r="D71" s="1">
        <v>17.399999999999999</v>
      </c>
      <c r="E71" s="1">
        <v>14.7</v>
      </c>
      <c r="F71" s="1">
        <v>2.2000000000000002</v>
      </c>
      <c r="G71" s="11"/>
    </row>
    <row r="72" spans="1:7" x14ac:dyDescent="0.25">
      <c r="B72" s="1">
        <v>2012</v>
      </c>
      <c r="C72" s="1">
        <v>67.400000000000006</v>
      </c>
      <c r="D72" s="1">
        <v>18</v>
      </c>
      <c r="E72" s="1">
        <v>13.3</v>
      </c>
      <c r="F72" s="1">
        <v>1.3</v>
      </c>
      <c r="G72" s="11"/>
    </row>
    <row r="73" spans="1:7" x14ac:dyDescent="0.25">
      <c r="B73" s="1">
        <v>2016</v>
      </c>
      <c r="C73" s="1">
        <v>65.8</v>
      </c>
      <c r="D73" s="1">
        <v>20.100000000000001</v>
      </c>
      <c r="E73" s="1">
        <v>12.3</v>
      </c>
      <c r="F73" s="1">
        <v>1.7</v>
      </c>
      <c r="G73" s="11"/>
    </row>
    <row r="74" spans="1:7" x14ac:dyDescent="0.25">
      <c r="B74" s="1">
        <v>2017</v>
      </c>
      <c r="C74" s="1">
        <v>65.099999999999994</v>
      </c>
      <c r="D74" s="1">
        <v>20.9</v>
      </c>
      <c r="E74" s="1">
        <v>12.2</v>
      </c>
      <c r="F74" s="1">
        <v>1.8</v>
      </c>
      <c r="G74" s="11"/>
    </row>
    <row r="75" spans="1:7" ht="60" x14ac:dyDescent="0.25">
      <c r="A75">
        <v>6</v>
      </c>
      <c r="B75" s="21" t="s">
        <v>27</v>
      </c>
      <c r="C75" s="21" t="s">
        <v>28</v>
      </c>
      <c r="D75" s="21" t="s">
        <v>29</v>
      </c>
      <c r="E75" s="21" t="s">
        <v>103</v>
      </c>
      <c r="F75" s="21" t="s">
        <v>116</v>
      </c>
      <c r="G75" s="11"/>
    </row>
    <row r="76" spans="1:7" ht="30" x14ac:dyDescent="0.25">
      <c r="B76" s="1">
        <v>1</v>
      </c>
      <c r="C76" s="1" t="s">
        <v>123</v>
      </c>
      <c r="D76" s="1">
        <v>100571</v>
      </c>
      <c r="E76" s="1" t="s">
        <v>5</v>
      </c>
      <c r="F76" s="1" t="s">
        <v>123</v>
      </c>
      <c r="G76" s="11"/>
    </row>
    <row r="77" spans="1:7" x14ac:dyDescent="0.25">
      <c r="B77" s="1">
        <v>2</v>
      </c>
      <c r="C77" s="1" t="s">
        <v>124</v>
      </c>
      <c r="D77" s="1">
        <v>82922</v>
      </c>
      <c r="E77" s="1" t="s">
        <v>5</v>
      </c>
      <c r="F77" s="1" t="s">
        <v>124</v>
      </c>
      <c r="G77" s="11"/>
    </row>
    <row r="78" spans="1:7" x14ac:dyDescent="0.25">
      <c r="B78" s="1">
        <v>3</v>
      </c>
      <c r="C78" s="1" t="s">
        <v>125</v>
      </c>
      <c r="D78" s="1">
        <v>82429</v>
      </c>
      <c r="E78" s="1" t="s">
        <v>5</v>
      </c>
      <c r="F78" s="1" t="s">
        <v>125</v>
      </c>
      <c r="G78" s="11"/>
    </row>
    <row r="79" spans="1:7" ht="30" x14ac:dyDescent="0.25">
      <c r="B79" s="1">
        <v>4</v>
      </c>
      <c r="C79" s="1" t="s">
        <v>126</v>
      </c>
      <c r="D79" s="1">
        <v>55347</v>
      </c>
      <c r="E79" s="1" t="s">
        <v>6</v>
      </c>
      <c r="F79" s="1" t="s">
        <v>126</v>
      </c>
      <c r="G79" s="11"/>
    </row>
    <row r="80" spans="1:7" x14ac:dyDescent="0.25">
      <c r="B80" s="1">
        <v>5</v>
      </c>
      <c r="C80" s="1" t="s">
        <v>127</v>
      </c>
      <c r="D80" s="1">
        <v>17600</v>
      </c>
      <c r="E80" s="1" t="s">
        <v>6</v>
      </c>
      <c r="F80" s="1" t="s">
        <v>127</v>
      </c>
      <c r="G80" s="11"/>
    </row>
    <row r="81" spans="1:7" x14ac:dyDescent="0.25">
      <c r="B81" s="1">
        <v>6</v>
      </c>
      <c r="C81" s="1" t="s">
        <v>128</v>
      </c>
      <c r="D81" s="1">
        <v>12468</v>
      </c>
      <c r="E81" s="1" t="s">
        <v>5</v>
      </c>
      <c r="F81" s="1" t="s">
        <v>128</v>
      </c>
      <c r="G81" s="11"/>
    </row>
    <row r="82" spans="1:7" x14ac:dyDescent="0.25">
      <c r="B82" s="1">
        <v>7</v>
      </c>
      <c r="C82" s="1" t="s">
        <v>33</v>
      </c>
      <c r="D82" s="1">
        <v>11675</v>
      </c>
      <c r="E82" s="1" t="s">
        <v>7</v>
      </c>
      <c r="F82" s="1" t="s">
        <v>129</v>
      </c>
      <c r="G82" s="11"/>
    </row>
    <row r="83" spans="1:7" ht="30" x14ac:dyDescent="0.25">
      <c r="B83" s="1">
        <v>8</v>
      </c>
      <c r="C83" s="1" t="s">
        <v>129</v>
      </c>
      <c r="D83" s="1">
        <v>11577</v>
      </c>
      <c r="E83" s="1" t="s">
        <v>7</v>
      </c>
      <c r="F83" s="1" t="s">
        <v>33</v>
      </c>
      <c r="G83" s="11"/>
    </row>
    <row r="84" spans="1:7" ht="30" x14ac:dyDescent="0.25">
      <c r="B84" s="1">
        <v>9</v>
      </c>
      <c r="C84" s="1" t="s">
        <v>130</v>
      </c>
      <c r="D84" s="1">
        <v>6131</v>
      </c>
      <c r="E84" s="1" t="s">
        <v>6</v>
      </c>
      <c r="F84" s="1" t="s">
        <v>132</v>
      </c>
      <c r="G84" s="11"/>
    </row>
    <row r="85" spans="1:7" x14ac:dyDescent="0.25">
      <c r="B85" s="1">
        <v>10</v>
      </c>
      <c r="C85" s="1" t="s">
        <v>131</v>
      </c>
      <c r="D85" s="1">
        <v>5705</v>
      </c>
      <c r="E85" s="1" t="s">
        <v>8</v>
      </c>
      <c r="F85" s="1" t="s">
        <v>131</v>
      </c>
      <c r="G85" s="11"/>
    </row>
    <row r="86" spans="1:7" x14ac:dyDescent="0.25">
      <c r="A86">
        <v>7</v>
      </c>
      <c r="B86" s="21" t="s">
        <v>12</v>
      </c>
      <c r="C86" s="21">
        <v>2014</v>
      </c>
      <c r="D86" s="21">
        <v>2015</v>
      </c>
      <c r="E86" s="21">
        <v>2016</v>
      </c>
      <c r="F86" s="21">
        <v>2017</v>
      </c>
      <c r="G86" s="11"/>
    </row>
    <row r="87" spans="1:7" x14ac:dyDescent="0.25">
      <c r="B87" s="1" t="s">
        <v>13</v>
      </c>
      <c r="C87" s="1">
        <v>0.4</v>
      </c>
      <c r="D87" s="1">
        <v>0.8</v>
      </c>
      <c r="E87" s="1">
        <v>3.3</v>
      </c>
      <c r="F87" s="1">
        <v>2.2999999999999998</v>
      </c>
      <c r="G87" s="11"/>
    </row>
    <row r="88" spans="1:7" x14ac:dyDescent="0.25">
      <c r="B88" s="1" t="s">
        <v>14</v>
      </c>
      <c r="C88" s="1">
        <v>0.1</v>
      </c>
      <c r="D88" s="1">
        <v>1.4</v>
      </c>
      <c r="E88" s="1">
        <v>3.2</v>
      </c>
      <c r="F88" s="1">
        <v>2.4</v>
      </c>
      <c r="G88" s="11"/>
    </row>
    <row r="89" spans="1:7" x14ac:dyDescent="0.25">
      <c r="B89" s="1" t="s">
        <v>15</v>
      </c>
      <c r="C89" s="1">
        <v>0.6</v>
      </c>
      <c r="D89" s="1">
        <v>1.7</v>
      </c>
      <c r="E89" s="1">
        <v>2.9</v>
      </c>
      <c r="F89" s="1">
        <v>2.7</v>
      </c>
      <c r="G89" s="11"/>
    </row>
    <row r="90" spans="1:7" x14ac:dyDescent="0.25">
      <c r="B90" s="1" t="s">
        <v>16</v>
      </c>
      <c r="C90" s="1">
        <v>0.4</v>
      </c>
      <c r="D90" s="1">
        <v>2.4</v>
      </c>
      <c r="E90" s="1">
        <v>2.4</v>
      </c>
      <c r="F90" s="1">
        <v>2.6</v>
      </c>
      <c r="G90" s="11"/>
    </row>
    <row r="91" spans="1:7" x14ac:dyDescent="0.25">
      <c r="B91" s="1" t="s">
        <v>17</v>
      </c>
      <c r="C91" s="1">
        <v>0.5</v>
      </c>
      <c r="D91" s="1">
        <v>2.7</v>
      </c>
      <c r="E91" s="1">
        <v>2.2999999999999998</v>
      </c>
      <c r="F91" s="1">
        <v>2.4</v>
      </c>
      <c r="G91" s="11"/>
    </row>
    <row r="92" spans="1:7" x14ac:dyDescent="0.25">
      <c r="B92" s="1" t="s">
        <v>18</v>
      </c>
      <c r="C92" s="1">
        <v>0.3</v>
      </c>
      <c r="D92" s="1">
        <v>3.1</v>
      </c>
      <c r="E92" s="1">
        <v>2.2999999999999998</v>
      </c>
      <c r="F92" s="1">
        <v>2.5</v>
      </c>
      <c r="G92" s="11"/>
    </row>
    <row r="93" spans="1:7" x14ac:dyDescent="0.25">
      <c r="B93" s="1" t="s">
        <v>19</v>
      </c>
      <c r="C93" s="1">
        <v>0.4</v>
      </c>
      <c r="D93" s="1">
        <v>3.1</v>
      </c>
      <c r="E93" s="1">
        <v>2.4</v>
      </c>
      <c r="F93" s="1"/>
      <c r="G93" s="11"/>
    </row>
    <row r="94" spans="1:7" x14ac:dyDescent="0.25">
      <c r="B94" s="1" t="s">
        <v>20</v>
      </c>
      <c r="C94" s="1">
        <v>0.1</v>
      </c>
      <c r="D94" s="1">
        <v>3.7</v>
      </c>
      <c r="E94" s="1">
        <v>2.5</v>
      </c>
      <c r="F94" s="1"/>
      <c r="G94" s="11"/>
    </row>
    <row r="95" spans="1:7" x14ac:dyDescent="0.25">
      <c r="B95" s="1" t="s">
        <v>21</v>
      </c>
      <c r="C95" s="1">
        <v>0.4</v>
      </c>
      <c r="D95" s="1">
        <v>3.6</v>
      </c>
      <c r="E95" s="1">
        <v>2.6</v>
      </c>
      <c r="F95" s="1"/>
      <c r="G95" s="11"/>
    </row>
    <row r="96" spans="1:7" x14ac:dyDescent="0.25">
      <c r="B96" s="1" t="s">
        <v>22</v>
      </c>
      <c r="C96" s="1">
        <v>0.3</v>
      </c>
      <c r="D96" s="1">
        <v>3.6</v>
      </c>
      <c r="E96" s="1">
        <v>2.7</v>
      </c>
      <c r="F96" s="1"/>
      <c r="G96" s="11"/>
    </row>
    <row r="97" spans="1:14" x14ac:dyDescent="0.25">
      <c r="B97" s="1" t="s">
        <v>23</v>
      </c>
      <c r="C97" s="1">
        <v>0.4</v>
      </c>
      <c r="D97" s="1">
        <v>3.7</v>
      </c>
      <c r="E97" s="1">
        <v>2.2999999999999998</v>
      </c>
      <c r="F97" s="1"/>
      <c r="G97" s="11"/>
      <c r="H97" s="11"/>
      <c r="I97" s="11"/>
      <c r="J97" s="11"/>
      <c r="K97" s="11"/>
      <c r="L97" s="11"/>
      <c r="M97" s="11"/>
      <c r="N97" s="11"/>
    </row>
    <row r="98" spans="1:14" x14ac:dyDescent="0.25">
      <c r="B98" s="1" t="s">
        <v>24</v>
      </c>
      <c r="C98" s="1">
        <v>0.8</v>
      </c>
      <c r="D98" s="1">
        <v>3.5</v>
      </c>
      <c r="E98" s="1">
        <v>2.4</v>
      </c>
      <c r="F98" s="1"/>
      <c r="G98" s="11"/>
      <c r="H98" s="11"/>
      <c r="I98" s="11"/>
      <c r="J98" s="11"/>
      <c r="K98" s="11"/>
      <c r="L98" s="11"/>
      <c r="M98" s="11"/>
      <c r="N98" s="11"/>
    </row>
    <row r="99" spans="1:14" x14ac:dyDescent="0.25">
      <c r="A99">
        <v>8</v>
      </c>
      <c r="B99" s="21" t="s">
        <v>25</v>
      </c>
      <c r="C99" s="21">
        <v>2013</v>
      </c>
      <c r="D99" s="21">
        <v>2014</v>
      </c>
      <c r="E99" s="21">
        <v>2015</v>
      </c>
      <c r="F99" s="21">
        <v>2016</v>
      </c>
      <c r="G99" s="21">
        <v>2017</v>
      </c>
      <c r="H99" s="11"/>
      <c r="I99" s="11"/>
      <c r="J99" s="11"/>
      <c r="K99" s="11"/>
      <c r="L99" s="11"/>
      <c r="M99" s="11"/>
      <c r="N99" s="11"/>
    </row>
    <row r="100" spans="1:14" x14ac:dyDescent="0.25">
      <c r="B100" s="1" t="s">
        <v>13</v>
      </c>
      <c r="C100" s="1">
        <v>254.37700000000001</v>
      </c>
      <c r="D100" s="1">
        <v>255.518</v>
      </c>
      <c r="E100" s="1">
        <v>257.62700000000001</v>
      </c>
      <c r="F100" s="1">
        <v>266.245</v>
      </c>
      <c r="G100" s="1">
        <v>272.40699999999998</v>
      </c>
      <c r="H100" s="11"/>
      <c r="I100" s="11"/>
      <c r="J100" s="11"/>
      <c r="K100" s="11"/>
      <c r="L100" s="11"/>
      <c r="M100" s="11"/>
      <c r="N100" s="11"/>
    </row>
    <row r="101" spans="1:14" ht="15.75" thickBot="1" x14ac:dyDescent="0.3">
      <c r="B101" s="1" t="s">
        <v>14</v>
      </c>
      <c r="C101" s="1">
        <v>254.95500000000001</v>
      </c>
      <c r="D101" s="1">
        <v>255.15799999999999</v>
      </c>
      <c r="E101" s="1">
        <v>258.79599999999999</v>
      </c>
      <c r="F101" s="1">
        <v>266.98700000000002</v>
      </c>
      <c r="G101" s="1">
        <v>273.36500000000001</v>
      </c>
      <c r="H101" s="11"/>
      <c r="I101" s="11"/>
      <c r="J101" s="11"/>
      <c r="K101" s="11"/>
      <c r="L101" s="11"/>
      <c r="M101" s="11"/>
      <c r="N101" s="11"/>
    </row>
    <row r="102" spans="1:14" x14ac:dyDescent="0.25">
      <c r="B102" s="1" t="s">
        <v>15</v>
      </c>
      <c r="C102" s="1">
        <v>254.87100000000001</v>
      </c>
      <c r="D102" s="1">
        <v>256.34199999999998</v>
      </c>
      <c r="E102" s="1">
        <v>260.79399999999998</v>
      </c>
      <c r="F102" s="1">
        <v>268.375</v>
      </c>
      <c r="G102" s="1">
        <v>275.50299999999999</v>
      </c>
      <c r="H102" s="11"/>
      <c r="I102" s="110" t="s">
        <v>133</v>
      </c>
      <c r="J102" s="11"/>
      <c r="K102" s="11"/>
      <c r="L102" s="11"/>
      <c r="M102" s="11"/>
      <c r="N102" s="11"/>
    </row>
    <row r="103" spans="1:14" x14ac:dyDescent="0.25">
      <c r="B103" s="1" t="s">
        <v>16</v>
      </c>
      <c r="C103" s="1">
        <v>255.67400000000001</v>
      </c>
      <c r="D103" s="1">
        <v>256.73200000000003</v>
      </c>
      <c r="E103" s="1">
        <v>262.90499999999997</v>
      </c>
      <c r="F103" s="1">
        <v>269.16899999999998</v>
      </c>
      <c r="G103" s="1">
        <v>276.22500000000002</v>
      </c>
      <c r="H103" s="11"/>
      <c r="I103" s="111" t="s">
        <v>123</v>
      </c>
      <c r="J103" s="11"/>
      <c r="K103" s="11"/>
      <c r="L103" s="11"/>
      <c r="M103" s="11"/>
      <c r="N103" s="11"/>
    </row>
    <row r="104" spans="1:14" x14ac:dyDescent="0.25">
      <c r="B104" s="1" t="s">
        <v>17</v>
      </c>
      <c r="C104" s="1">
        <v>256.274</v>
      </c>
      <c r="D104" s="1">
        <v>257.57799999999997</v>
      </c>
      <c r="E104" s="1">
        <v>264.43799999999999</v>
      </c>
      <c r="F104" s="1">
        <v>270.55900000000003</v>
      </c>
      <c r="G104" s="1">
        <v>277.13499999999999</v>
      </c>
      <c r="H104" s="11"/>
      <c r="I104" s="111" t="s">
        <v>134</v>
      </c>
      <c r="J104" s="11"/>
      <c r="K104" s="11"/>
      <c r="L104" s="11"/>
      <c r="M104" s="11"/>
      <c r="N104" s="11"/>
    </row>
    <row r="105" spans="1:14" x14ac:dyDescent="0.25">
      <c r="B105" s="1" t="s">
        <v>18</v>
      </c>
      <c r="C105" s="1">
        <v>256.791</v>
      </c>
      <c r="D105" s="1">
        <v>257.49099999999999</v>
      </c>
      <c r="E105" s="1">
        <v>265.48599999999999</v>
      </c>
      <c r="F105" s="1">
        <v>271.50299999999999</v>
      </c>
      <c r="G105" s="1">
        <v>278.39</v>
      </c>
      <c r="H105" s="11"/>
      <c r="I105" s="112" t="s">
        <v>124</v>
      </c>
      <c r="J105" s="11"/>
      <c r="K105" s="11"/>
      <c r="L105" s="11"/>
      <c r="M105" s="11"/>
      <c r="N105" s="11"/>
    </row>
    <row r="106" spans="1:14" x14ac:dyDescent="0.25">
      <c r="B106" s="1" t="s">
        <v>19</v>
      </c>
      <c r="C106" s="1">
        <v>256.47399999999999</v>
      </c>
      <c r="D106" s="1">
        <v>257.541</v>
      </c>
      <c r="E106" s="1">
        <v>265.55099999999999</v>
      </c>
      <c r="F106" s="1">
        <v>271.96300000000002</v>
      </c>
      <c r="G106" s="1"/>
      <c r="H106" s="11"/>
      <c r="I106" s="112" t="s">
        <v>125</v>
      </c>
      <c r="J106" s="11"/>
      <c r="K106" s="11"/>
      <c r="L106" s="11"/>
      <c r="M106" s="11"/>
      <c r="N106" s="11"/>
    </row>
    <row r="107" spans="1:14" x14ac:dyDescent="0.25">
      <c r="B107" s="1" t="s">
        <v>20</v>
      </c>
      <c r="C107" s="1">
        <v>255.8</v>
      </c>
      <c r="D107" s="1">
        <v>256.09500000000003</v>
      </c>
      <c r="E107" s="1">
        <v>265.56700000000001</v>
      </c>
      <c r="F107" s="1">
        <v>272.11200000000002</v>
      </c>
      <c r="G107" s="1"/>
      <c r="H107" s="11"/>
      <c r="I107" s="112" t="s">
        <v>128</v>
      </c>
      <c r="J107" s="11"/>
      <c r="K107" s="11"/>
      <c r="L107" s="11"/>
      <c r="M107" s="11"/>
      <c r="N107" s="11"/>
    </row>
    <row r="108" spans="1:14" ht="15.75" thickBot="1" x14ac:dyDescent="0.3">
      <c r="B108" s="1" t="s">
        <v>21</v>
      </c>
      <c r="C108" s="1">
        <v>255.19399999999999</v>
      </c>
      <c r="D108" s="1">
        <v>256.13299999999998</v>
      </c>
      <c r="E108" s="1">
        <v>265.315</v>
      </c>
      <c r="F108" s="1">
        <v>272.13600000000002</v>
      </c>
      <c r="G108" s="1"/>
      <c r="H108" s="11"/>
      <c r="I108" s="113" t="s">
        <v>73</v>
      </c>
      <c r="J108" s="11"/>
      <c r="K108" s="11"/>
      <c r="L108" s="11"/>
      <c r="M108" s="11"/>
      <c r="N108" s="11"/>
    </row>
    <row r="109" spans="1:14" x14ac:dyDescent="0.25">
      <c r="B109" s="1" t="s">
        <v>22</v>
      </c>
      <c r="C109" s="1">
        <v>255.74100000000001</v>
      </c>
      <c r="D109" s="1">
        <v>256.40899999999999</v>
      </c>
      <c r="E109" s="1">
        <v>265.70400000000001</v>
      </c>
      <c r="F109" s="1">
        <v>272.78699999999998</v>
      </c>
      <c r="G109" s="1"/>
      <c r="H109" s="11"/>
      <c r="I109" s="11"/>
      <c r="J109" s="11"/>
      <c r="K109" s="11"/>
      <c r="L109" s="11"/>
      <c r="M109" s="11"/>
      <c r="N109" s="11"/>
    </row>
    <row r="110" spans="1:14" x14ac:dyDescent="0.25">
      <c r="B110" s="1" t="s">
        <v>23</v>
      </c>
      <c r="C110" s="1">
        <v>255.91399999999999</v>
      </c>
      <c r="D110" s="1">
        <v>256.82299999999998</v>
      </c>
      <c r="E110" s="1">
        <v>266.25099999999998</v>
      </c>
      <c r="F110" s="1">
        <v>272.34699999999998</v>
      </c>
      <c r="G110" s="1"/>
      <c r="H110" s="11"/>
      <c r="I110" s="11"/>
      <c r="J110" s="11"/>
      <c r="K110" s="11"/>
      <c r="L110" s="11"/>
      <c r="M110" s="11"/>
      <c r="N110" s="11"/>
    </row>
    <row r="111" spans="1:14" x14ac:dyDescent="0.25">
      <c r="B111" s="1" t="s">
        <v>24</v>
      </c>
      <c r="C111" s="1">
        <v>255.155</v>
      </c>
      <c r="D111" s="1">
        <v>257.25099999999998</v>
      </c>
      <c r="E111" s="1">
        <v>266.13600000000002</v>
      </c>
      <c r="F111" s="1">
        <v>272.61399999999998</v>
      </c>
      <c r="G111" s="1"/>
      <c r="H111" s="11"/>
      <c r="I111" s="11"/>
      <c r="J111" s="11"/>
      <c r="K111" s="11"/>
      <c r="L111" s="11"/>
      <c r="M111" s="11"/>
      <c r="N111" s="11"/>
    </row>
    <row r="112" spans="1:14" x14ac:dyDescent="0.25">
      <c r="A112">
        <v>9</v>
      </c>
      <c r="B112" s="21" t="s">
        <v>28</v>
      </c>
      <c r="C112" s="21">
        <v>2013</v>
      </c>
      <c r="D112" s="21">
        <v>2014</v>
      </c>
      <c r="E112" s="21">
        <v>2015</v>
      </c>
      <c r="F112" s="21">
        <v>2016</v>
      </c>
      <c r="G112" s="21">
        <v>2017</v>
      </c>
      <c r="H112" s="11"/>
      <c r="I112" s="21" t="s">
        <v>28</v>
      </c>
      <c r="J112" s="21">
        <v>2013</v>
      </c>
      <c r="K112" s="21">
        <v>2014</v>
      </c>
      <c r="L112" s="21">
        <v>2015</v>
      </c>
      <c r="M112" s="21">
        <v>2016</v>
      </c>
      <c r="N112" s="21">
        <v>2017</v>
      </c>
    </row>
    <row r="113" spans="1:14" x14ac:dyDescent="0.25">
      <c r="B113" s="1" t="s">
        <v>133</v>
      </c>
      <c r="C113" s="1">
        <v>90183</v>
      </c>
      <c r="D113" s="1">
        <v>91666</v>
      </c>
      <c r="E113" s="1">
        <v>96697</v>
      </c>
      <c r="F113" s="1">
        <v>98664</v>
      </c>
      <c r="G113" s="1">
        <v>100571</v>
      </c>
      <c r="H113" s="11"/>
      <c r="I113" s="1" t="s">
        <v>133</v>
      </c>
      <c r="J113" s="1">
        <f>SUM(J114:J115)</f>
        <v>90183</v>
      </c>
      <c r="K113" s="1">
        <f t="shared" ref="K113:N113" si="0">SUM(K114:K115)</f>
        <v>91666</v>
      </c>
      <c r="L113" s="1">
        <f t="shared" si="0"/>
        <v>96697</v>
      </c>
      <c r="M113" s="1">
        <f t="shared" si="0"/>
        <v>98664</v>
      </c>
      <c r="N113" s="1">
        <f t="shared" si="0"/>
        <v>100571</v>
      </c>
    </row>
    <row r="114" spans="1:14" x14ac:dyDescent="0.25">
      <c r="B114" s="1" t="s">
        <v>123</v>
      </c>
      <c r="C114" s="1">
        <v>59163</v>
      </c>
      <c r="D114" s="1">
        <v>59841</v>
      </c>
      <c r="E114" s="1">
        <v>63619</v>
      </c>
      <c r="F114" s="1">
        <v>98664</v>
      </c>
      <c r="G114" s="1">
        <v>100571</v>
      </c>
      <c r="H114" s="11"/>
      <c r="I114" s="1" t="s">
        <v>123</v>
      </c>
      <c r="J114" s="1">
        <v>59163</v>
      </c>
      <c r="K114" s="1">
        <v>59841</v>
      </c>
      <c r="L114" s="1">
        <v>63619</v>
      </c>
      <c r="M114" s="1">
        <v>98664</v>
      </c>
      <c r="N114" s="1">
        <v>100571</v>
      </c>
    </row>
    <row r="115" spans="1:14" x14ac:dyDescent="0.25">
      <c r="B115" s="1" t="s">
        <v>134</v>
      </c>
      <c r="C115" s="1">
        <v>31020</v>
      </c>
      <c r="D115" s="1">
        <v>31825</v>
      </c>
      <c r="E115" s="1">
        <v>33078</v>
      </c>
      <c r="F115" s="1"/>
      <c r="G115" s="1"/>
      <c r="H115" s="11"/>
      <c r="I115" s="1" t="s">
        <v>134</v>
      </c>
      <c r="J115" s="1">
        <v>31020</v>
      </c>
      <c r="K115" s="1">
        <v>31825</v>
      </c>
      <c r="L115" s="1">
        <v>33078</v>
      </c>
      <c r="M115" s="1"/>
      <c r="N115" s="1"/>
    </row>
    <row r="116" spans="1:14" x14ac:dyDescent="0.25">
      <c r="B116" s="1" t="s">
        <v>124</v>
      </c>
      <c r="C116" s="1">
        <v>82498</v>
      </c>
      <c r="D116" s="1">
        <v>79996</v>
      </c>
      <c r="E116" s="1">
        <v>78773</v>
      </c>
      <c r="F116" s="1">
        <v>81196</v>
      </c>
      <c r="G116" s="1">
        <v>82922</v>
      </c>
      <c r="H116" s="11"/>
      <c r="I116" s="1" t="s">
        <v>124</v>
      </c>
      <c r="J116" s="1">
        <v>82498</v>
      </c>
      <c r="K116" s="1">
        <v>79996</v>
      </c>
      <c r="L116" s="1">
        <v>78773</v>
      </c>
      <c r="M116" s="1">
        <v>81196</v>
      </c>
      <c r="N116" s="1">
        <v>82922</v>
      </c>
    </row>
    <row r="117" spans="1:14" x14ac:dyDescent="0.25">
      <c r="B117" s="1" t="s">
        <v>125</v>
      </c>
      <c r="C117" s="1">
        <v>74546</v>
      </c>
      <c r="D117" s="1">
        <v>75922</v>
      </c>
      <c r="E117" s="1">
        <v>79130</v>
      </c>
      <c r="F117" s="1">
        <v>80385</v>
      </c>
      <c r="G117" s="1">
        <v>82429</v>
      </c>
      <c r="H117" s="11"/>
      <c r="I117" s="1" t="s">
        <v>125</v>
      </c>
      <c r="J117" s="1">
        <v>74546</v>
      </c>
      <c r="K117" s="1">
        <v>75922</v>
      </c>
      <c r="L117" s="1">
        <v>79130</v>
      </c>
      <c r="M117" s="1">
        <v>80385</v>
      </c>
      <c r="N117" s="1">
        <v>82429</v>
      </c>
    </row>
    <row r="118" spans="1:14" x14ac:dyDescent="0.25">
      <c r="B118" s="1" t="s">
        <v>128</v>
      </c>
      <c r="C118" s="1">
        <v>9564</v>
      </c>
      <c r="D118" s="1">
        <v>9907</v>
      </c>
      <c r="E118" s="1">
        <v>10886</v>
      </c>
      <c r="F118" s="1">
        <v>11258</v>
      </c>
      <c r="G118" s="1">
        <v>12468</v>
      </c>
      <c r="H118" s="11"/>
      <c r="I118" s="1" t="s">
        <v>128</v>
      </c>
      <c r="J118" s="1">
        <v>9564</v>
      </c>
      <c r="K118" s="1">
        <v>9907</v>
      </c>
      <c r="L118" s="1">
        <v>10886</v>
      </c>
      <c r="M118" s="1">
        <v>11258</v>
      </c>
      <c r="N118" s="1">
        <v>12468</v>
      </c>
    </row>
    <row r="119" spans="1:14" x14ac:dyDescent="0.25">
      <c r="A119">
        <v>10</v>
      </c>
      <c r="B119" s="21" t="s">
        <v>12</v>
      </c>
      <c r="C119" s="21">
        <v>2014</v>
      </c>
      <c r="D119" s="21">
        <v>2015</v>
      </c>
      <c r="E119" s="21">
        <v>2016</v>
      </c>
      <c r="F119" s="21">
        <v>2017</v>
      </c>
      <c r="G119" s="11"/>
      <c r="H119" s="11"/>
    </row>
    <row r="120" spans="1:14" x14ac:dyDescent="0.25">
      <c r="B120" s="1" t="s">
        <v>13</v>
      </c>
      <c r="C120" s="1">
        <v>0.3</v>
      </c>
      <c r="D120" s="1">
        <v>4.5999999999999996</v>
      </c>
      <c r="E120" s="1">
        <v>7.9</v>
      </c>
      <c r="F120" s="1">
        <v>9.6999999999999993</v>
      </c>
      <c r="G120" s="11"/>
      <c r="H120" s="11"/>
      <c r="I120" s="11"/>
      <c r="J120" s="11"/>
      <c r="K120" s="11"/>
      <c r="L120" s="11"/>
      <c r="M120" s="11"/>
      <c r="N120" s="11"/>
    </row>
    <row r="121" spans="1:14" x14ac:dyDescent="0.25">
      <c r="B121" s="1" t="s">
        <v>14</v>
      </c>
      <c r="C121" s="1">
        <v>0.7</v>
      </c>
      <c r="D121" s="1">
        <v>4.5999999999999996</v>
      </c>
      <c r="E121" s="1">
        <v>8.5</v>
      </c>
      <c r="F121" s="1">
        <v>9.4</v>
      </c>
      <c r="G121" s="11"/>
      <c r="H121" s="11"/>
      <c r="I121" s="11"/>
      <c r="J121" s="11"/>
      <c r="K121" s="11"/>
      <c r="L121" s="11"/>
      <c r="M121" s="11"/>
      <c r="N121" s="11"/>
    </row>
    <row r="122" spans="1:14" x14ac:dyDescent="0.25">
      <c r="B122" s="1" t="s">
        <v>15</v>
      </c>
      <c r="C122" s="1">
        <v>0.8</v>
      </c>
      <c r="D122" s="1">
        <v>3.9</v>
      </c>
      <c r="E122" s="1">
        <v>9.6</v>
      </c>
      <c r="F122" s="1">
        <v>9.1</v>
      </c>
      <c r="G122" s="11"/>
      <c r="H122" s="11"/>
      <c r="I122" s="11"/>
      <c r="J122" s="11"/>
      <c r="K122" s="11"/>
      <c r="L122" s="11"/>
      <c r="M122" s="11"/>
      <c r="N122" s="11"/>
    </row>
    <row r="123" spans="1:14" x14ac:dyDescent="0.25">
      <c r="B123" s="1" t="s">
        <v>16</v>
      </c>
      <c r="C123" s="1">
        <v>1.5</v>
      </c>
      <c r="D123" s="1">
        <v>4.2</v>
      </c>
      <c r="E123" s="1">
        <v>10.199999999999999</v>
      </c>
      <c r="F123" s="1">
        <v>8.5</v>
      </c>
      <c r="G123" s="11"/>
      <c r="H123" s="11"/>
      <c r="I123" s="11"/>
      <c r="J123" s="11"/>
      <c r="K123" s="11"/>
      <c r="L123" s="11"/>
      <c r="M123" s="11"/>
      <c r="N123" s="11"/>
    </row>
    <row r="124" spans="1:14" x14ac:dyDescent="0.25">
      <c r="B124" s="1" t="s">
        <v>17</v>
      </c>
      <c r="C124" s="1">
        <v>1.8</v>
      </c>
      <c r="D124" s="1">
        <v>4.3</v>
      </c>
      <c r="E124" s="1">
        <v>10.7</v>
      </c>
      <c r="F124" s="1">
        <v>8.3000000000000007</v>
      </c>
      <c r="G124" s="11"/>
      <c r="H124" s="11"/>
      <c r="I124" s="11"/>
      <c r="J124" s="11"/>
      <c r="K124" s="11"/>
      <c r="L124" s="11"/>
      <c r="M124" s="11"/>
      <c r="N124" s="11"/>
    </row>
    <row r="125" spans="1:14" x14ac:dyDescent="0.25">
      <c r="B125" s="1" t="s">
        <v>18</v>
      </c>
      <c r="C125" s="1">
        <v>2.2000000000000002</v>
      </c>
      <c r="D125" s="1">
        <v>4.9000000000000004</v>
      </c>
      <c r="E125" s="1">
        <v>11</v>
      </c>
      <c r="F125" s="1">
        <v>8</v>
      </c>
      <c r="G125" s="11"/>
      <c r="H125" s="11"/>
      <c r="I125" s="11"/>
      <c r="J125" s="27"/>
      <c r="K125" s="11"/>
      <c r="L125" s="11"/>
      <c r="M125" s="11"/>
      <c r="N125" s="11"/>
    </row>
    <row r="126" spans="1:14" x14ac:dyDescent="0.25">
      <c r="B126" s="1" t="s">
        <v>19</v>
      </c>
      <c r="C126" s="1">
        <v>2.5</v>
      </c>
      <c r="D126" s="1">
        <v>5.2</v>
      </c>
      <c r="E126" s="1">
        <v>11.3</v>
      </c>
      <c r="F126" s="1"/>
      <c r="G126" s="11"/>
      <c r="H126" s="11"/>
      <c r="I126" s="11"/>
      <c r="J126" s="11"/>
      <c r="K126" s="11"/>
      <c r="L126" s="11"/>
      <c r="M126" s="11"/>
      <c r="N126" s="11"/>
    </row>
    <row r="127" spans="1:14" x14ac:dyDescent="0.25">
      <c r="B127" s="1" t="s">
        <v>20</v>
      </c>
      <c r="C127" s="1">
        <v>3</v>
      </c>
      <c r="D127" s="1">
        <v>5.8</v>
      </c>
      <c r="E127" s="1">
        <v>11</v>
      </c>
      <c r="F127" s="1"/>
      <c r="G127" s="11"/>
      <c r="H127" s="11"/>
      <c r="I127" s="11"/>
      <c r="J127" s="11"/>
      <c r="K127" s="11"/>
      <c r="L127" s="11"/>
      <c r="M127" s="11"/>
      <c r="N127" s="11"/>
    </row>
    <row r="128" spans="1:14" x14ac:dyDescent="0.25">
      <c r="B128" s="1" t="s">
        <v>21</v>
      </c>
      <c r="C128" s="1">
        <v>2.9</v>
      </c>
      <c r="D128" s="1">
        <v>6.6</v>
      </c>
      <c r="E128" s="1">
        <v>10.6</v>
      </c>
      <c r="F128" s="1"/>
      <c r="G128" s="11"/>
      <c r="H128" s="11"/>
      <c r="I128" s="11"/>
      <c r="J128" s="11"/>
      <c r="K128" s="11"/>
      <c r="L128" s="11"/>
      <c r="M128" s="11"/>
      <c r="N128" s="11"/>
    </row>
    <row r="129" spans="1:14" x14ac:dyDescent="0.25">
      <c r="B129" s="1" t="s">
        <v>22</v>
      </c>
      <c r="C129" s="1">
        <v>3.8</v>
      </c>
      <c r="D129" s="1">
        <v>6.9</v>
      </c>
      <c r="E129" s="1">
        <v>10.3</v>
      </c>
      <c r="F129" s="1"/>
      <c r="G129" s="11"/>
      <c r="H129" s="11"/>
      <c r="I129" s="11"/>
      <c r="J129" s="11"/>
      <c r="K129" s="11"/>
      <c r="L129" s="11"/>
      <c r="M129" s="11"/>
      <c r="N129" s="11"/>
    </row>
    <row r="130" spans="1:14" x14ac:dyDescent="0.25">
      <c r="B130" s="1" t="s">
        <v>23</v>
      </c>
      <c r="C130" s="1">
        <v>5.2</v>
      </c>
      <c r="D130" s="1">
        <v>6.5</v>
      </c>
      <c r="E130" s="1">
        <v>9.8000000000000007</v>
      </c>
      <c r="F130" s="1"/>
      <c r="G130" s="11"/>
      <c r="H130" s="11"/>
      <c r="I130" s="11"/>
      <c r="J130" s="11"/>
      <c r="K130" s="11"/>
      <c r="L130" s="11"/>
      <c r="M130" s="11"/>
      <c r="N130" s="11"/>
    </row>
    <row r="131" spans="1:14" x14ac:dyDescent="0.25">
      <c r="B131" s="1" t="s">
        <v>24</v>
      </c>
      <c r="C131" s="1">
        <v>4.4000000000000004</v>
      </c>
      <c r="D131" s="1">
        <v>7.8</v>
      </c>
      <c r="E131" s="1">
        <v>9.5</v>
      </c>
      <c r="F131" s="1"/>
      <c r="G131" s="11"/>
      <c r="H131" s="11"/>
      <c r="I131" s="11"/>
      <c r="J131" s="11"/>
      <c r="K131" s="11"/>
      <c r="L131" s="11"/>
      <c r="M131" s="11"/>
      <c r="N131" s="11"/>
    </row>
    <row r="132" spans="1:14" x14ac:dyDescent="0.25">
      <c r="A132">
        <v>11</v>
      </c>
      <c r="B132" s="21" t="s">
        <v>25</v>
      </c>
      <c r="C132" s="21">
        <v>2013</v>
      </c>
      <c r="D132" s="21">
        <v>2014</v>
      </c>
      <c r="E132" s="21">
        <v>2015</v>
      </c>
      <c r="F132" s="21">
        <v>2016</v>
      </c>
      <c r="G132" s="21">
        <v>2017</v>
      </c>
      <c r="H132" s="11"/>
      <c r="I132" s="11"/>
      <c r="J132" s="11"/>
      <c r="K132" s="11"/>
      <c r="L132" s="11"/>
      <c r="M132" s="11"/>
      <c r="N132" s="11"/>
    </row>
    <row r="133" spans="1:14" x14ac:dyDescent="0.25">
      <c r="B133" s="1" t="s">
        <v>13</v>
      </c>
      <c r="C133" s="1">
        <v>69.465000000000003</v>
      </c>
      <c r="D133" s="1">
        <v>69.692999999999998</v>
      </c>
      <c r="E133" s="1">
        <v>72.909000000000006</v>
      </c>
      <c r="F133" s="1">
        <v>78.638000000000005</v>
      </c>
      <c r="G133" s="1">
        <v>86.287000000000006</v>
      </c>
      <c r="H133" s="11"/>
      <c r="I133" s="11"/>
      <c r="J133" s="11"/>
      <c r="K133" s="11"/>
      <c r="L133" s="11"/>
      <c r="M133" s="11"/>
      <c r="N133" s="11"/>
    </row>
    <row r="134" spans="1:14" x14ac:dyDescent="0.25">
      <c r="B134" s="1" t="s">
        <v>14</v>
      </c>
      <c r="C134" s="1">
        <v>69.63</v>
      </c>
      <c r="D134" s="1">
        <v>70.135000000000005</v>
      </c>
      <c r="E134" s="1">
        <v>73.350999999999999</v>
      </c>
      <c r="F134" s="1">
        <v>79.578000000000003</v>
      </c>
      <c r="G134" s="1">
        <v>87.03</v>
      </c>
      <c r="H134" s="11"/>
      <c r="I134" s="11"/>
      <c r="J134" s="11"/>
      <c r="K134" s="11"/>
      <c r="L134" s="11"/>
      <c r="M134" s="11"/>
      <c r="N134" s="11"/>
    </row>
    <row r="135" spans="1:14" x14ac:dyDescent="0.25">
      <c r="B135" s="1" t="s">
        <v>15</v>
      </c>
      <c r="C135" s="1">
        <v>69.853999999999999</v>
      </c>
      <c r="D135" s="1">
        <v>70.384</v>
      </c>
      <c r="E135" s="1">
        <v>73.162999999999997</v>
      </c>
      <c r="F135" s="1">
        <v>80.201999999999998</v>
      </c>
      <c r="G135" s="1">
        <v>87.531999999999996</v>
      </c>
      <c r="H135" s="11"/>
      <c r="I135" s="11"/>
      <c r="J135" s="11"/>
      <c r="K135" s="11"/>
      <c r="L135" s="11"/>
      <c r="M135" s="11"/>
      <c r="N135" s="11"/>
    </row>
    <row r="136" spans="1:14" x14ac:dyDescent="0.25">
      <c r="B136" s="1" t="s">
        <v>16</v>
      </c>
      <c r="C136" s="1">
        <v>69.677000000000007</v>
      </c>
      <c r="D136" s="1">
        <v>70.751000000000005</v>
      </c>
      <c r="E136" s="1">
        <v>73.694999999999993</v>
      </c>
      <c r="F136" s="1">
        <v>81.180000000000007</v>
      </c>
      <c r="G136" s="1">
        <v>88.078999999999994</v>
      </c>
      <c r="H136" s="11"/>
      <c r="I136" s="11"/>
      <c r="J136" s="11"/>
      <c r="K136" s="11"/>
      <c r="L136" s="11"/>
      <c r="M136" s="11"/>
      <c r="N136" s="11"/>
    </row>
    <row r="137" spans="1:14" x14ac:dyDescent="0.25">
      <c r="B137" s="1" t="s">
        <v>17</v>
      </c>
      <c r="C137" s="1">
        <v>69.817999999999998</v>
      </c>
      <c r="D137" s="1">
        <v>71.094999999999999</v>
      </c>
      <c r="E137" s="1">
        <v>74.167000000000002</v>
      </c>
      <c r="F137" s="1">
        <v>82.07</v>
      </c>
      <c r="G137" s="1">
        <v>88.858999999999995</v>
      </c>
      <c r="H137" s="11"/>
      <c r="I137" s="11"/>
      <c r="J137" s="11"/>
      <c r="K137" s="11"/>
      <c r="L137" s="11"/>
      <c r="M137" s="11"/>
      <c r="N137" s="11"/>
    </row>
    <row r="138" spans="1:14" x14ac:dyDescent="0.25">
      <c r="B138" s="1" t="s">
        <v>18</v>
      </c>
      <c r="C138" s="1">
        <v>69.573999999999998</v>
      </c>
      <c r="D138" s="1">
        <v>71.073999999999998</v>
      </c>
      <c r="E138" s="1">
        <v>74.591999999999999</v>
      </c>
      <c r="F138" s="1">
        <v>82.796000000000006</v>
      </c>
      <c r="G138" s="1">
        <v>89.391999999999996</v>
      </c>
      <c r="H138" s="11"/>
      <c r="I138" s="11"/>
      <c r="J138" s="27"/>
      <c r="K138" s="11"/>
      <c r="L138" s="11"/>
      <c r="M138" s="11"/>
      <c r="N138" s="11"/>
    </row>
    <row r="139" spans="1:14" x14ac:dyDescent="0.25">
      <c r="B139" s="1" t="s">
        <v>19</v>
      </c>
      <c r="C139" s="1">
        <v>69.510000000000005</v>
      </c>
      <c r="D139" s="1">
        <v>71.272000000000006</v>
      </c>
      <c r="E139" s="1">
        <v>74.998999999999995</v>
      </c>
      <c r="F139" s="1">
        <v>83.480999999999995</v>
      </c>
      <c r="G139" s="1"/>
      <c r="H139" s="11"/>
      <c r="I139" s="11"/>
      <c r="J139" s="11"/>
      <c r="K139" s="11"/>
      <c r="L139" s="11"/>
      <c r="M139" s="11"/>
      <c r="N139" s="11"/>
    </row>
    <row r="140" spans="1:14" x14ac:dyDescent="0.25">
      <c r="B140" s="1" t="s">
        <v>20</v>
      </c>
      <c r="C140" s="1">
        <v>69.286000000000001</v>
      </c>
      <c r="D140" s="1">
        <v>71.387</v>
      </c>
      <c r="E140" s="1">
        <v>75.549000000000007</v>
      </c>
      <c r="F140" s="1">
        <v>83.822999999999993</v>
      </c>
      <c r="G140" s="1"/>
      <c r="H140" s="11"/>
      <c r="I140" s="11"/>
      <c r="J140" s="11"/>
      <c r="K140" s="11"/>
      <c r="L140" s="11"/>
      <c r="M140" s="11"/>
      <c r="N140" s="11"/>
    </row>
    <row r="141" spans="1:14" x14ac:dyDescent="0.25">
      <c r="B141" s="1" t="s">
        <v>21</v>
      </c>
      <c r="C141" s="1">
        <v>69.426000000000002</v>
      </c>
      <c r="D141" s="1">
        <v>71.427999999999997</v>
      </c>
      <c r="E141" s="1">
        <v>76.176000000000002</v>
      </c>
      <c r="F141" s="1">
        <v>84.284000000000006</v>
      </c>
      <c r="G141" s="1"/>
      <c r="H141" s="11"/>
      <c r="I141" s="11"/>
      <c r="J141" s="11"/>
      <c r="K141" s="11"/>
      <c r="L141" s="11"/>
      <c r="M141" s="11"/>
      <c r="N141" s="11"/>
    </row>
    <row r="142" spans="1:14" x14ac:dyDescent="0.25">
      <c r="B142" s="1" t="s">
        <v>22</v>
      </c>
      <c r="C142" s="1">
        <v>69.495999999999995</v>
      </c>
      <c r="D142" s="1">
        <v>72.11</v>
      </c>
      <c r="E142" s="1">
        <v>77.063000000000002</v>
      </c>
      <c r="F142" s="1">
        <v>85.033000000000001</v>
      </c>
      <c r="G142" s="1"/>
      <c r="H142" s="11"/>
      <c r="I142" s="11"/>
      <c r="J142" s="11"/>
      <c r="K142" s="11"/>
      <c r="L142" s="11"/>
      <c r="M142" s="11"/>
      <c r="N142" s="11"/>
    </row>
    <row r="143" spans="1:14" x14ac:dyDescent="0.25">
      <c r="B143" s="1" t="s">
        <v>23</v>
      </c>
      <c r="C143" s="1">
        <v>69.402000000000001</v>
      </c>
      <c r="D143" s="1">
        <v>73.013999999999996</v>
      </c>
      <c r="E143" s="1">
        <v>77.783000000000001</v>
      </c>
      <c r="F143" s="1">
        <v>85.438999999999993</v>
      </c>
      <c r="G143" s="1"/>
      <c r="H143" s="11"/>
      <c r="I143" s="11"/>
      <c r="J143" s="11"/>
      <c r="K143" s="11"/>
      <c r="L143" s="11"/>
      <c r="M143" s="11"/>
      <c r="N143" s="11"/>
    </row>
    <row r="144" spans="1:14" x14ac:dyDescent="0.25">
      <c r="B144" s="1" t="s">
        <v>24</v>
      </c>
      <c r="C144" s="1">
        <v>69.364999999999995</v>
      </c>
      <c r="D144" s="1">
        <v>72.399000000000001</v>
      </c>
      <c r="E144" s="1">
        <v>78.034999999999997</v>
      </c>
      <c r="F144" s="1">
        <v>85.433999999999997</v>
      </c>
      <c r="G144" s="1"/>
      <c r="H144" s="11"/>
      <c r="I144" s="11"/>
      <c r="J144" s="11"/>
      <c r="K144" s="11"/>
      <c r="L144" s="11"/>
      <c r="M144" s="11"/>
      <c r="N144" s="11"/>
    </row>
    <row r="145" spans="1:14" x14ac:dyDescent="0.25">
      <c r="A145">
        <v>12</v>
      </c>
      <c r="B145" s="21" t="s">
        <v>28</v>
      </c>
      <c r="C145" s="21">
        <v>2013</v>
      </c>
      <c r="D145" s="21">
        <v>2014</v>
      </c>
      <c r="E145" s="21">
        <v>2015</v>
      </c>
      <c r="F145" s="21">
        <v>2016</v>
      </c>
      <c r="G145" s="21">
        <v>2017</v>
      </c>
      <c r="H145" s="11"/>
      <c r="I145" s="21" t="s">
        <v>28</v>
      </c>
      <c r="J145" s="21">
        <v>2013</v>
      </c>
      <c r="K145" s="21">
        <v>2014</v>
      </c>
      <c r="L145" s="21">
        <v>2015</v>
      </c>
      <c r="M145" s="21">
        <v>2016</v>
      </c>
      <c r="N145" s="21">
        <v>2017</v>
      </c>
    </row>
    <row r="146" spans="1:14" x14ac:dyDescent="0.25">
      <c r="B146" s="1" t="s">
        <v>30</v>
      </c>
      <c r="C146" s="1">
        <v>45216</v>
      </c>
      <c r="D146" s="1">
        <v>45508</v>
      </c>
      <c r="E146" s="1">
        <v>47645</v>
      </c>
      <c r="F146" s="1">
        <v>52301</v>
      </c>
      <c r="G146" s="1">
        <v>55347</v>
      </c>
      <c r="H146" s="11"/>
      <c r="I146" s="1" t="s">
        <v>126</v>
      </c>
      <c r="J146" s="27">
        <v>45216</v>
      </c>
      <c r="K146" s="27">
        <v>45508</v>
      </c>
      <c r="L146" s="27">
        <v>47645</v>
      </c>
      <c r="M146" s="27">
        <v>52301</v>
      </c>
      <c r="N146" s="27">
        <v>55347</v>
      </c>
    </row>
    <row r="147" spans="1:14" x14ac:dyDescent="0.25">
      <c r="B147" s="1" t="s">
        <v>31</v>
      </c>
      <c r="C147" s="1">
        <v>13029</v>
      </c>
      <c r="D147" s="1">
        <v>13423</v>
      </c>
      <c r="E147" s="1">
        <v>14718</v>
      </c>
      <c r="F147" s="1">
        <v>15949</v>
      </c>
      <c r="G147" s="1">
        <v>17600</v>
      </c>
      <c r="H147" s="11"/>
      <c r="I147" s="1" t="s">
        <v>127</v>
      </c>
      <c r="J147" s="27">
        <v>13029</v>
      </c>
      <c r="K147" s="27">
        <v>13423</v>
      </c>
      <c r="L147" s="27">
        <v>14718</v>
      </c>
      <c r="M147" s="27">
        <v>15949</v>
      </c>
      <c r="N147" s="27">
        <v>17600</v>
      </c>
    </row>
    <row r="148" spans="1:14" x14ac:dyDescent="0.25">
      <c r="B148" s="1" t="s">
        <v>37</v>
      </c>
      <c r="C148" s="1">
        <v>3400</v>
      </c>
      <c r="D148" s="1">
        <v>3714</v>
      </c>
      <c r="E148" s="1">
        <v>4304</v>
      </c>
      <c r="F148" s="1">
        <v>5257</v>
      </c>
      <c r="G148" s="1">
        <v>6131</v>
      </c>
      <c r="H148" s="11"/>
      <c r="I148" s="1" t="s">
        <v>130</v>
      </c>
      <c r="J148" s="27">
        <v>3400</v>
      </c>
      <c r="K148" s="27">
        <v>3714</v>
      </c>
      <c r="L148" s="27">
        <v>4304</v>
      </c>
      <c r="M148" s="27">
        <v>5257</v>
      </c>
      <c r="N148" s="27">
        <v>6131</v>
      </c>
    </row>
    <row r="149" spans="1:14" x14ac:dyDescent="0.25">
      <c r="B149" s="1" t="s">
        <v>35</v>
      </c>
      <c r="C149" s="1">
        <v>1914</v>
      </c>
      <c r="D149" s="1">
        <v>2234</v>
      </c>
      <c r="E149" s="1">
        <v>2553</v>
      </c>
      <c r="F149" s="1">
        <v>3223</v>
      </c>
      <c r="G149" s="1">
        <v>3624</v>
      </c>
      <c r="H149" s="11"/>
      <c r="I149" s="1" t="s">
        <v>135</v>
      </c>
      <c r="J149" s="27">
        <v>1914</v>
      </c>
      <c r="K149" s="27">
        <v>2234</v>
      </c>
      <c r="L149" s="27">
        <v>2553</v>
      </c>
      <c r="M149" s="27">
        <v>3223</v>
      </c>
      <c r="N149" s="27">
        <v>3624</v>
      </c>
    </row>
    <row r="150" spans="1:14" x14ac:dyDescent="0.25">
      <c r="B150" s="1" t="s">
        <v>36</v>
      </c>
      <c r="C150" s="1">
        <v>3610</v>
      </c>
      <c r="D150" s="1">
        <v>3685</v>
      </c>
      <c r="E150" s="1">
        <v>2755</v>
      </c>
      <c r="F150" s="1">
        <v>3139</v>
      </c>
      <c r="G150" s="1">
        <v>3618</v>
      </c>
      <c r="H150" s="11"/>
      <c r="I150" s="1" t="s">
        <v>136</v>
      </c>
      <c r="J150" s="27">
        <v>3610</v>
      </c>
      <c r="K150" s="27">
        <v>3685</v>
      </c>
      <c r="L150" s="27">
        <v>2755</v>
      </c>
      <c r="M150" s="27">
        <v>3139</v>
      </c>
      <c r="N150" s="27">
        <v>3618</v>
      </c>
    </row>
    <row r="151" spans="1:14" x14ac:dyDescent="0.25">
      <c r="B151" s="1" t="s">
        <v>38</v>
      </c>
      <c r="C151" s="1">
        <v>2405</v>
      </c>
      <c r="D151" s="1">
        <v>2510</v>
      </c>
      <c r="E151" s="1">
        <v>2617</v>
      </c>
      <c r="F151" s="1">
        <v>2927</v>
      </c>
      <c r="G151" s="1">
        <v>3072</v>
      </c>
      <c r="H151" s="11"/>
      <c r="I151" s="1" t="s">
        <v>38</v>
      </c>
      <c r="J151" s="27">
        <v>2405</v>
      </c>
      <c r="K151" s="27">
        <v>2510</v>
      </c>
      <c r="L151" s="27">
        <v>2617</v>
      </c>
      <c r="M151" s="27">
        <v>2927</v>
      </c>
      <c r="N151" s="27">
        <v>3072</v>
      </c>
    </row>
    <row r="152" spans="1:14" x14ac:dyDescent="0.25">
      <c r="A152">
        <v>13</v>
      </c>
      <c r="B152" s="21" t="s">
        <v>12</v>
      </c>
      <c r="C152" s="21">
        <v>2014</v>
      </c>
      <c r="D152" s="21">
        <v>2015</v>
      </c>
      <c r="E152" s="21">
        <v>2016</v>
      </c>
      <c r="F152" s="21">
        <v>2017</v>
      </c>
      <c r="G152" s="11"/>
      <c r="H152" s="11"/>
      <c r="I152" s="11"/>
      <c r="J152" s="11"/>
      <c r="K152" s="11"/>
      <c r="L152" s="11"/>
      <c r="M152" s="11"/>
      <c r="N152" s="11"/>
    </row>
    <row r="153" spans="1:14" x14ac:dyDescent="0.25">
      <c r="B153" s="1" t="s">
        <v>13</v>
      </c>
      <c r="C153" s="1">
        <v>-0.4</v>
      </c>
      <c r="D153" s="1">
        <v>-1.9</v>
      </c>
      <c r="E153" s="1">
        <v>2</v>
      </c>
      <c r="F153" s="1">
        <v>1.9</v>
      </c>
      <c r="G153" s="11"/>
      <c r="H153" s="11"/>
      <c r="I153" s="11"/>
      <c r="J153" s="11"/>
      <c r="K153" s="11"/>
      <c r="L153" s="11"/>
      <c r="M153" s="11"/>
      <c r="N153" s="11"/>
    </row>
    <row r="154" spans="1:14" x14ac:dyDescent="0.25">
      <c r="B154" s="1" t="s">
        <v>14</v>
      </c>
      <c r="C154" s="1">
        <v>0.5</v>
      </c>
      <c r="D154" s="1">
        <v>-0.3</v>
      </c>
      <c r="E154" s="1">
        <v>0.2</v>
      </c>
      <c r="F154" s="1">
        <v>2.4</v>
      </c>
      <c r="G154" s="11"/>
      <c r="H154" s="11"/>
      <c r="I154" s="11"/>
      <c r="J154" s="11"/>
      <c r="K154" s="11"/>
      <c r="L154" s="11"/>
      <c r="M154" s="11"/>
      <c r="N154" s="11"/>
    </row>
    <row r="155" spans="1:14" x14ac:dyDescent="0.25">
      <c r="B155" s="1" t="s">
        <v>15</v>
      </c>
      <c r="C155" s="1">
        <v>0.9</v>
      </c>
      <c r="D155" s="1">
        <v>-0.5</v>
      </c>
      <c r="E155" s="1">
        <v>0.1</v>
      </c>
      <c r="F155" s="1">
        <v>2</v>
      </c>
      <c r="G155" s="11"/>
      <c r="H155" s="11"/>
      <c r="I155" s="11"/>
      <c r="J155" s="11"/>
      <c r="K155" s="11"/>
      <c r="L155" s="11"/>
      <c r="M155" s="11"/>
      <c r="N155" s="11"/>
    </row>
    <row r="156" spans="1:14" x14ac:dyDescent="0.25">
      <c r="B156" s="1" t="s">
        <v>16</v>
      </c>
      <c r="C156" s="1">
        <v>2.2999999999999998</v>
      </c>
      <c r="D156" s="1">
        <v>-0.4</v>
      </c>
      <c r="E156" s="1">
        <v>0.1</v>
      </c>
      <c r="F156" s="1">
        <v>2.1</v>
      </c>
      <c r="G156" s="11"/>
      <c r="H156" s="11"/>
      <c r="I156" s="11"/>
      <c r="J156" s="11"/>
      <c r="K156" s="11"/>
      <c r="L156" s="11"/>
      <c r="M156" s="11"/>
      <c r="N156" s="11"/>
    </row>
    <row r="157" spans="1:14" x14ac:dyDescent="0.25">
      <c r="B157" s="1" t="s">
        <v>17</v>
      </c>
      <c r="C157" s="1">
        <v>2.4</v>
      </c>
      <c r="D157" s="1">
        <v>-0.3</v>
      </c>
      <c r="E157" s="1">
        <v>0.2</v>
      </c>
      <c r="F157" s="1">
        <v>2.5</v>
      </c>
      <c r="G157" s="11"/>
      <c r="H157" s="11"/>
      <c r="I157" s="11"/>
      <c r="J157" s="11"/>
      <c r="K157" s="11"/>
      <c r="L157" s="11"/>
      <c r="M157" s="11"/>
      <c r="N157" s="11"/>
    </row>
    <row r="158" spans="1:14" x14ac:dyDescent="0.25">
      <c r="B158" s="1" t="s">
        <v>18</v>
      </c>
      <c r="C158" s="1">
        <v>1.9</v>
      </c>
      <c r="D158" s="1">
        <v>0.1</v>
      </c>
      <c r="E158" s="1">
        <v>0.9</v>
      </c>
      <c r="F158" s="1">
        <v>2.6</v>
      </c>
      <c r="G158" s="11"/>
      <c r="H158" s="11"/>
      <c r="I158" s="11"/>
      <c r="J158" s="11"/>
      <c r="K158" s="11"/>
      <c r="L158" s="11"/>
      <c r="M158" s="11"/>
      <c r="N158" s="11"/>
    </row>
    <row r="159" spans="1:14" x14ac:dyDescent="0.25">
      <c r="B159" s="1" t="s">
        <v>19</v>
      </c>
      <c r="C159" s="1">
        <v>3.5</v>
      </c>
      <c r="D159" s="1">
        <v>-3.3</v>
      </c>
      <c r="E159" s="1">
        <v>3.3</v>
      </c>
      <c r="F159" s="1"/>
      <c r="G159" s="11"/>
      <c r="H159" s="11"/>
      <c r="I159" s="11"/>
      <c r="J159" s="11"/>
      <c r="K159" s="11"/>
      <c r="L159" s="11"/>
      <c r="M159" s="11"/>
      <c r="N159" s="11"/>
    </row>
    <row r="160" spans="1:14" ht="15.75" thickBot="1" x14ac:dyDescent="0.3">
      <c r="B160" s="1" t="s">
        <v>20</v>
      </c>
      <c r="C160" s="1">
        <v>2.5</v>
      </c>
      <c r="D160" s="1">
        <v>-2.7</v>
      </c>
      <c r="E160" s="1">
        <v>3.3</v>
      </c>
      <c r="F160" s="1"/>
      <c r="G160" s="11"/>
      <c r="H160" s="11"/>
      <c r="I160" s="11"/>
      <c r="J160" s="11"/>
      <c r="K160" s="11"/>
      <c r="L160" s="11"/>
      <c r="M160" s="11"/>
      <c r="N160" s="11"/>
    </row>
    <row r="161" spans="1:23" x14ac:dyDescent="0.25">
      <c r="B161" s="1" t="s">
        <v>21</v>
      </c>
      <c r="C161" s="1">
        <v>2.1</v>
      </c>
      <c r="D161" s="1">
        <v>-2.7</v>
      </c>
      <c r="E161" s="1">
        <v>2.9</v>
      </c>
      <c r="F161" s="1"/>
      <c r="G161" s="11"/>
      <c r="H161" s="11"/>
      <c r="I161" s="11"/>
      <c r="J161" s="114">
        <v>1</v>
      </c>
      <c r="K161" s="110" t="s">
        <v>137</v>
      </c>
      <c r="L161" s="11"/>
      <c r="M161" s="11"/>
      <c r="N161" s="11"/>
    </row>
    <row r="162" spans="1:23" x14ac:dyDescent="0.25">
      <c r="B162" s="1" t="s">
        <v>22</v>
      </c>
      <c r="C162" s="1">
        <v>-0.2</v>
      </c>
      <c r="D162" s="1">
        <v>1.4</v>
      </c>
      <c r="E162" s="1">
        <v>0.3</v>
      </c>
      <c r="F162" s="1"/>
      <c r="G162" s="11"/>
      <c r="H162" s="11"/>
      <c r="I162" s="11"/>
      <c r="J162" s="115">
        <v>2</v>
      </c>
      <c r="K162" s="112" t="s">
        <v>138</v>
      </c>
      <c r="L162" s="11"/>
      <c r="M162" s="11"/>
      <c r="N162" s="11"/>
    </row>
    <row r="163" spans="1:23" ht="28.5" x14ac:dyDescent="0.25">
      <c r="B163" s="1" t="s">
        <v>23</v>
      </c>
      <c r="C163" s="1">
        <v>1.5</v>
      </c>
      <c r="D163" s="1">
        <v>-0.2</v>
      </c>
      <c r="E163" s="1">
        <v>0.2</v>
      </c>
      <c r="F163" s="1"/>
      <c r="G163" s="11"/>
      <c r="H163" s="11"/>
      <c r="I163" s="11"/>
      <c r="J163" s="115">
        <v>3</v>
      </c>
      <c r="K163" s="112" t="s">
        <v>139</v>
      </c>
      <c r="L163" s="11"/>
      <c r="M163" s="11"/>
      <c r="N163" s="11"/>
    </row>
    <row r="164" spans="1:23" ht="57" x14ac:dyDescent="0.25">
      <c r="B164" s="1" t="s">
        <v>24</v>
      </c>
      <c r="C164" s="1">
        <v>-0.2</v>
      </c>
      <c r="D164" s="1">
        <v>0.9</v>
      </c>
      <c r="E164" s="1">
        <v>0.2</v>
      </c>
      <c r="F164" s="1"/>
      <c r="G164" s="11"/>
      <c r="H164" s="11"/>
      <c r="I164" s="11"/>
      <c r="J164" s="115">
        <v>4</v>
      </c>
      <c r="K164" s="112" t="s">
        <v>140</v>
      </c>
      <c r="L164" s="11"/>
      <c r="M164" s="11"/>
      <c r="N164" s="11"/>
    </row>
    <row r="165" spans="1:23" x14ac:dyDescent="0.25">
      <c r="A165">
        <v>14</v>
      </c>
      <c r="B165" s="21" t="s">
        <v>25</v>
      </c>
      <c r="C165" s="21">
        <v>2013</v>
      </c>
      <c r="D165" s="21">
        <v>2014</v>
      </c>
      <c r="E165" s="21">
        <v>2015</v>
      </c>
      <c r="F165" s="21">
        <v>2016</v>
      </c>
      <c r="G165" s="21">
        <v>2017</v>
      </c>
      <c r="H165" s="11"/>
      <c r="I165" s="11"/>
      <c r="J165" s="115"/>
      <c r="K165" s="111" t="s">
        <v>141</v>
      </c>
      <c r="L165" s="11"/>
      <c r="M165" s="11"/>
      <c r="N165" s="11"/>
    </row>
    <row r="166" spans="1:23" ht="30" x14ac:dyDescent="0.25">
      <c r="B166" s="1" t="s">
        <v>13</v>
      </c>
      <c r="C166" s="1">
        <v>50.64</v>
      </c>
      <c r="D166" s="1">
        <v>50.424999999999997</v>
      </c>
      <c r="E166" s="1">
        <v>49.476999999999997</v>
      </c>
      <c r="F166" s="1">
        <v>50.481999999999999</v>
      </c>
      <c r="G166" s="1">
        <v>51.43</v>
      </c>
      <c r="H166" s="11"/>
      <c r="I166" s="11"/>
      <c r="J166" s="115"/>
      <c r="K166" s="111" t="s">
        <v>142</v>
      </c>
      <c r="L166" s="11"/>
      <c r="M166" s="11"/>
      <c r="N166" s="11"/>
    </row>
    <row r="167" spans="1:23" ht="30" x14ac:dyDescent="0.25">
      <c r="B167" s="1" t="s">
        <v>14</v>
      </c>
      <c r="C167" s="1">
        <v>50.191000000000003</v>
      </c>
      <c r="D167" s="1">
        <v>50.457999999999998</v>
      </c>
      <c r="E167" s="1">
        <v>50.317999999999998</v>
      </c>
      <c r="F167" s="1">
        <v>50.415999999999997</v>
      </c>
      <c r="G167" s="1">
        <v>51.613999999999997</v>
      </c>
      <c r="H167" s="11"/>
      <c r="I167" s="11"/>
      <c r="J167" s="115"/>
      <c r="K167" s="111" t="s">
        <v>143</v>
      </c>
      <c r="L167" s="11"/>
      <c r="M167" s="11"/>
      <c r="N167" s="11"/>
    </row>
    <row r="168" spans="1:23" x14ac:dyDescent="0.25">
      <c r="B168" s="1" t="s">
        <v>15</v>
      </c>
      <c r="C168" s="1">
        <v>50.180999999999997</v>
      </c>
      <c r="D168" s="1">
        <v>50.622999999999998</v>
      </c>
      <c r="E168" s="1">
        <v>50.360999999999997</v>
      </c>
      <c r="F168" s="1">
        <v>50.423999999999999</v>
      </c>
      <c r="G168" s="1">
        <v>51.442</v>
      </c>
      <c r="H168" s="11"/>
      <c r="I168" s="11"/>
      <c r="J168" s="115">
        <v>5</v>
      </c>
      <c r="K168" s="112" t="s">
        <v>144</v>
      </c>
      <c r="L168" s="11"/>
      <c r="M168" s="11"/>
      <c r="N168" s="11"/>
    </row>
    <row r="169" spans="1:23" x14ac:dyDescent="0.25">
      <c r="B169" s="1" t="s">
        <v>16</v>
      </c>
      <c r="C169" s="1">
        <v>49.387</v>
      </c>
      <c r="D169" s="1">
        <v>50.526000000000003</v>
      </c>
      <c r="E169" s="1">
        <v>50.326000000000001</v>
      </c>
      <c r="F169" s="1">
        <v>50.374000000000002</v>
      </c>
      <c r="G169" s="1">
        <v>51.438000000000002</v>
      </c>
      <c r="H169" s="11"/>
      <c r="I169" s="11"/>
      <c r="J169" s="115">
        <v>6</v>
      </c>
      <c r="K169" s="112" t="s">
        <v>145</v>
      </c>
      <c r="L169" s="11"/>
      <c r="M169" s="11"/>
      <c r="N169" s="11"/>
    </row>
    <row r="170" spans="1:23" x14ac:dyDescent="0.25">
      <c r="B170" s="1" t="s">
        <v>17</v>
      </c>
      <c r="C170" s="1">
        <v>49.423999999999999</v>
      </c>
      <c r="D170" s="1">
        <v>50.633000000000003</v>
      </c>
      <c r="E170" s="1">
        <v>50.469000000000001</v>
      </c>
      <c r="F170" s="1">
        <v>50.554000000000002</v>
      </c>
      <c r="G170" s="1">
        <v>51.802999999999997</v>
      </c>
      <c r="H170" s="11"/>
      <c r="I170" s="11"/>
      <c r="J170" s="115">
        <v>7</v>
      </c>
      <c r="K170" s="112" t="s">
        <v>146</v>
      </c>
      <c r="L170" s="11"/>
      <c r="M170" s="11"/>
      <c r="N170" s="11"/>
    </row>
    <row r="171" spans="1:23" x14ac:dyDescent="0.25">
      <c r="B171" s="1" t="s">
        <v>18</v>
      </c>
      <c r="C171" s="1">
        <v>49.414999999999999</v>
      </c>
      <c r="D171" s="1">
        <v>50.335999999999999</v>
      </c>
      <c r="E171" s="1">
        <v>50.372999999999998</v>
      </c>
      <c r="F171" s="1">
        <v>50.823</v>
      </c>
      <c r="G171" s="1">
        <v>52.143999999999998</v>
      </c>
      <c r="H171" s="11"/>
      <c r="I171" s="11"/>
      <c r="J171" s="115">
        <v>8</v>
      </c>
      <c r="K171" s="112" t="s">
        <v>147</v>
      </c>
      <c r="L171" s="11"/>
      <c r="M171" s="11"/>
      <c r="N171" s="11"/>
    </row>
    <row r="172" spans="1:23" x14ac:dyDescent="0.25">
      <c r="B172" s="1" t="s">
        <v>19</v>
      </c>
      <c r="C172" s="1">
        <v>49.387</v>
      </c>
      <c r="D172" s="1">
        <v>51.106999999999999</v>
      </c>
      <c r="E172" s="1">
        <v>49.402999999999999</v>
      </c>
      <c r="F172" s="1">
        <v>51.021000000000001</v>
      </c>
      <c r="G172" s="1"/>
      <c r="H172" s="11"/>
      <c r="I172" s="11"/>
      <c r="J172" s="115">
        <v>9</v>
      </c>
      <c r="K172" s="112" t="s">
        <v>148</v>
      </c>
      <c r="L172" s="11"/>
      <c r="M172" s="11"/>
      <c r="N172" s="11"/>
    </row>
    <row r="173" spans="1:23" x14ac:dyDescent="0.25">
      <c r="B173" s="1" t="s">
        <v>20</v>
      </c>
      <c r="C173" s="1">
        <v>49.433999999999997</v>
      </c>
      <c r="D173" s="1">
        <v>50.670999999999999</v>
      </c>
      <c r="E173" s="1">
        <v>49.32</v>
      </c>
      <c r="F173" s="1">
        <v>50.957000000000001</v>
      </c>
      <c r="G173" s="1"/>
      <c r="H173" s="11"/>
      <c r="I173" s="11"/>
      <c r="J173" s="115">
        <v>10</v>
      </c>
      <c r="K173" s="112" t="s">
        <v>149</v>
      </c>
      <c r="L173" s="11"/>
      <c r="M173" s="11"/>
      <c r="N173" s="11"/>
    </row>
    <row r="174" spans="1:23" ht="42.75" x14ac:dyDescent="0.25">
      <c r="B174" s="1" t="s">
        <v>21</v>
      </c>
      <c r="C174" s="1">
        <v>49.545999999999999</v>
      </c>
      <c r="D174" s="1">
        <v>50.573999999999998</v>
      </c>
      <c r="E174" s="1">
        <v>49.231000000000002</v>
      </c>
      <c r="F174" s="1">
        <v>50.677</v>
      </c>
      <c r="G174" s="1"/>
      <c r="H174" s="11"/>
      <c r="I174" s="11"/>
      <c r="J174" s="115">
        <v>11</v>
      </c>
      <c r="K174" s="112" t="s">
        <v>150</v>
      </c>
      <c r="L174" s="11"/>
      <c r="M174" s="11"/>
      <c r="N174" s="11"/>
    </row>
    <row r="175" spans="1:23" ht="15.75" thickBot="1" x14ac:dyDescent="0.3">
      <c r="B175" s="1" t="s">
        <v>22</v>
      </c>
      <c r="C175" s="1">
        <v>49.89</v>
      </c>
      <c r="D175" s="1">
        <v>49.789000000000001</v>
      </c>
      <c r="E175" s="1">
        <v>50.485999999999997</v>
      </c>
      <c r="F175" s="1">
        <v>50.637</v>
      </c>
      <c r="G175" s="1"/>
      <c r="H175" s="11"/>
      <c r="I175" s="11"/>
      <c r="J175" s="116"/>
      <c r="K175" s="113" t="s">
        <v>73</v>
      </c>
      <c r="L175" s="11"/>
      <c r="M175" s="11"/>
      <c r="N175" s="11"/>
    </row>
    <row r="176" spans="1:23" ht="57.75" thickBot="1" x14ac:dyDescent="0.3">
      <c r="B176" s="1" t="s">
        <v>23</v>
      </c>
      <c r="C176" s="1">
        <v>49.850999999999999</v>
      </c>
      <c r="D176" s="1">
        <v>50.604999999999997</v>
      </c>
      <c r="E176" s="1">
        <v>50.521999999999998</v>
      </c>
      <c r="F176" s="1">
        <v>50.625</v>
      </c>
      <c r="G176" s="1"/>
      <c r="H176" s="11"/>
      <c r="I176" s="110" t="s">
        <v>137</v>
      </c>
      <c r="J176" s="112" t="s">
        <v>138</v>
      </c>
      <c r="K176" s="112" t="s">
        <v>139</v>
      </c>
      <c r="L176" s="112" t="s">
        <v>140</v>
      </c>
      <c r="M176" s="111" t="s">
        <v>141</v>
      </c>
      <c r="N176" s="111" t="s">
        <v>142</v>
      </c>
      <c r="O176" s="111" t="s">
        <v>143</v>
      </c>
      <c r="P176" s="112" t="s">
        <v>144</v>
      </c>
      <c r="Q176" s="112" t="s">
        <v>145</v>
      </c>
      <c r="R176" s="112" t="s">
        <v>146</v>
      </c>
      <c r="S176" s="112" t="s">
        <v>147</v>
      </c>
      <c r="T176" s="112" t="s">
        <v>148</v>
      </c>
      <c r="U176" s="112" t="s">
        <v>149</v>
      </c>
      <c r="V176" s="112" t="s">
        <v>150</v>
      </c>
      <c r="W176" s="113" t="s">
        <v>73</v>
      </c>
    </row>
    <row r="177" spans="1:17" x14ac:dyDescent="0.25">
      <c r="B177" s="1" t="s">
        <v>24</v>
      </c>
      <c r="C177" s="1">
        <v>50.191000000000003</v>
      </c>
      <c r="D177" s="1">
        <v>50.082999999999998</v>
      </c>
      <c r="E177" s="1">
        <v>50.521000000000001</v>
      </c>
      <c r="F177" s="1">
        <v>50.616</v>
      </c>
      <c r="G177" s="1"/>
      <c r="H177" s="11"/>
      <c r="I177" s="11"/>
      <c r="J177" s="11"/>
      <c r="K177" s="11"/>
      <c r="L177" s="11"/>
      <c r="M177" s="11"/>
      <c r="N177" s="11"/>
      <c r="O177" s="11"/>
    </row>
    <row r="178" spans="1:17" x14ac:dyDescent="0.25">
      <c r="A178">
        <v>15</v>
      </c>
      <c r="B178" s="21" t="s">
        <v>28</v>
      </c>
      <c r="C178" s="21">
        <v>2013</v>
      </c>
      <c r="D178" s="21">
        <v>2014</v>
      </c>
      <c r="E178" s="21">
        <v>2015</v>
      </c>
      <c r="F178" s="21">
        <v>2016</v>
      </c>
      <c r="G178" s="21">
        <v>2017</v>
      </c>
      <c r="H178" s="11"/>
      <c r="I178" s="21" t="s">
        <v>28</v>
      </c>
      <c r="J178" s="21">
        <v>2013</v>
      </c>
      <c r="K178" s="21">
        <v>2014</v>
      </c>
      <c r="L178" s="21">
        <v>2015</v>
      </c>
      <c r="M178" s="21">
        <v>2016</v>
      </c>
      <c r="N178" s="21">
        <v>2017</v>
      </c>
      <c r="O178" s="11"/>
    </row>
    <row r="179" spans="1:17" x14ac:dyDescent="0.25">
      <c r="B179" s="1" t="s">
        <v>151</v>
      </c>
      <c r="C179" s="1">
        <v>11166</v>
      </c>
      <c r="D179" s="1">
        <v>10708</v>
      </c>
      <c r="E179" s="1">
        <v>10773</v>
      </c>
      <c r="F179" s="1">
        <v>10682</v>
      </c>
      <c r="G179" s="1">
        <v>11675</v>
      </c>
      <c r="H179" s="11"/>
      <c r="I179" s="1" t="s">
        <v>151</v>
      </c>
      <c r="J179" s="1">
        <v>11166</v>
      </c>
      <c r="K179" s="1">
        <v>10708</v>
      </c>
      <c r="L179" s="1">
        <v>10773</v>
      </c>
      <c r="M179" s="1">
        <v>10682</v>
      </c>
      <c r="N179" s="1">
        <v>11675</v>
      </c>
      <c r="O179" s="11"/>
      <c r="P179" s="15">
        <v>1</v>
      </c>
      <c r="Q179" s="19" t="s">
        <v>33</v>
      </c>
    </row>
    <row r="180" spans="1:17" x14ac:dyDescent="0.25">
      <c r="B180" s="1" t="s">
        <v>129</v>
      </c>
      <c r="C180" s="1">
        <v>9422</v>
      </c>
      <c r="D180" s="1">
        <v>9603</v>
      </c>
      <c r="E180" s="1">
        <v>9924</v>
      </c>
      <c r="F180" s="1">
        <v>10759</v>
      </c>
      <c r="G180" s="1">
        <v>11577</v>
      </c>
      <c r="H180" s="11"/>
      <c r="I180" s="1" t="s">
        <v>129</v>
      </c>
      <c r="J180" s="1">
        <v>9422</v>
      </c>
      <c r="K180" s="1">
        <v>9603</v>
      </c>
      <c r="L180" s="1">
        <v>9924</v>
      </c>
      <c r="M180" s="1">
        <v>10759</v>
      </c>
      <c r="N180" s="1">
        <v>11577</v>
      </c>
      <c r="O180" s="11"/>
      <c r="P180" s="15">
        <v>2</v>
      </c>
      <c r="Q180" s="19" t="s">
        <v>32</v>
      </c>
    </row>
    <row r="181" spans="1:17" x14ac:dyDescent="0.25">
      <c r="B181" s="1" t="s">
        <v>132</v>
      </c>
      <c r="C181" s="1">
        <v>8998</v>
      </c>
      <c r="D181" s="1">
        <v>9331</v>
      </c>
      <c r="E181" s="1">
        <v>7925</v>
      </c>
      <c r="F181" s="1">
        <v>6779</v>
      </c>
      <c r="G181" s="1">
        <v>5560</v>
      </c>
      <c r="H181" s="11"/>
      <c r="I181" s="1" t="s">
        <v>132</v>
      </c>
      <c r="J181" s="1">
        <v>8998</v>
      </c>
      <c r="K181" s="1">
        <v>9331</v>
      </c>
      <c r="L181" s="1">
        <v>7925</v>
      </c>
      <c r="M181" s="1">
        <v>6779</v>
      </c>
      <c r="N181" s="1">
        <v>5560</v>
      </c>
      <c r="O181" s="11"/>
      <c r="P181" s="15">
        <v>3</v>
      </c>
      <c r="Q181" s="19" t="s">
        <v>34</v>
      </c>
    </row>
    <row r="182" spans="1:17" x14ac:dyDescent="0.25">
      <c r="B182" s="1" t="s">
        <v>140</v>
      </c>
      <c r="C182" s="1">
        <v>5621</v>
      </c>
      <c r="D182" s="1">
        <v>5834</v>
      </c>
      <c r="E182" s="1">
        <v>5995</v>
      </c>
      <c r="F182" s="1">
        <v>5306</v>
      </c>
      <c r="G182" s="1">
        <v>5521</v>
      </c>
      <c r="H182" s="11"/>
      <c r="I182" s="1" t="s">
        <v>140</v>
      </c>
      <c r="J182" s="1">
        <f>SUM(J183:J185)</f>
        <v>5621</v>
      </c>
      <c r="K182" s="1">
        <f t="shared" ref="K182:N182" si="1">SUM(K183:K185)</f>
        <v>5834</v>
      </c>
      <c r="L182" s="1">
        <f t="shared" si="1"/>
        <v>5995</v>
      </c>
      <c r="M182" s="1">
        <f t="shared" si="1"/>
        <v>5306</v>
      </c>
      <c r="N182" s="1">
        <f t="shared" si="1"/>
        <v>5521</v>
      </c>
      <c r="O182" s="11"/>
      <c r="P182" s="15">
        <v>4</v>
      </c>
      <c r="Q182" s="19" t="s">
        <v>100</v>
      </c>
    </row>
    <row r="183" spans="1:17" x14ac:dyDescent="0.25">
      <c r="B183" s="1" t="s">
        <v>152</v>
      </c>
      <c r="C183" s="1">
        <v>2344</v>
      </c>
      <c r="D183" s="1">
        <v>2912</v>
      </c>
      <c r="E183" s="1">
        <v>3168</v>
      </c>
      <c r="F183" s="1">
        <v>3534</v>
      </c>
      <c r="G183" s="1">
        <v>5521</v>
      </c>
      <c r="H183" s="11"/>
      <c r="I183" s="1" t="s">
        <v>152</v>
      </c>
      <c r="J183" s="1">
        <v>2344</v>
      </c>
      <c r="K183" s="1">
        <v>2912</v>
      </c>
      <c r="L183" s="1">
        <v>3168</v>
      </c>
      <c r="M183" s="1">
        <v>3534</v>
      </c>
      <c r="N183" s="1">
        <v>5521</v>
      </c>
      <c r="O183" s="11"/>
      <c r="P183" s="14"/>
      <c r="Q183" s="20" t="s">
        <v>48</v>
      </c>
    </row>
    <row r="184" spans="1:17" x14ac:dyDescent="0.25">
      <c r="B184" s="1" t="s">
        <v>153</v>
      </c>
      <c r="C184" s="1">
        <v>2067</v>
      </c>
      <c r="D184" s="1">
        <v>2039</v>
      </c>
      <c r="E184" s="1">
        <v>2827</v>
      </c>
      <c r="F184" s="1">
        <v>1772</v>
      </c>
      <c r="G184" s="1"/>
      <c r="H184" s="11"/>
      <c r="I184" s="1" t="s">
        <v>153</v>
      </c>
      <c r="J184" s="1">
        <v>2067</v>
      </c>
      <c r="K184" s="1">
        <v>2039</v>
      </c>
      <c r="L184" s="1">
        <v>2827</v>
      </c>
      <c r="M184" s="1">
        <v>1772</v>
      </c>
      <c r="N184" s="1"/>
      <c r="O184" s="11"/>
      <c r="P184" s="14"/>
      <c r="Q184" s="20" t="s">
        <v>40</v>
      </c>
    </row>
    <row r="185" spans="1:17" x14ac:dyDescent="0.25">
      <c r="B185" s="1" t="s">
        <v>143</v>
      </c>
      <c r="C185" s="1">
        <v>1210</v>
      </c>
      <c r="D185" s="1">
        <v>883</v>
      </c>
      <c r="E185" s="1"/>
      <c r="F185" s="1"/>
      <c r="G185" s="1"/>
      <c r="H185" s="11"/>
      <c r="I185" s="1" t="s">
        <v>39</v>
      </c>
      <c r="J185" s="1">
        <v>1210</v>
      </c>
      <c r="K185" s="1">
        <v>883</v>
      </c>
      <c r="L185" s="1"/>
      <c r="M185" s="1"/>
      <c r="N185" s="1"/>
      <c r="O185" s="11"/>
      <c r="P185" s="14"/>
      <c r="Q185" s="20" t="s">
        <v>39</v>
      </c>
    </row>
    <row r="186" spans="1:17" x14ac:dyDescent="0.25">
      <c r="B186" s="1" t="s">
        <v>157</v>
      </c>
      <c r="C186" s="1">
        <v>4145</v>
      </c>
      <c r="D186" s="1">
        <v>3816</v>
      </c>
      <c r="E186" s="1">
        <v>3232</v>
      </c>
      <c r="F186" s="1">
        <v>3548</v>
      </c>
      <c r="G186" s="1">
        <v>3896</v>
      </c>
      <c r="H186" s="11"/>
      <c r="I186" s="1" t="s">
        <v>43</v>
      </c>
      <c r="J186" s="1">
        <v>4145</v>
      </c>
      <c r="K186" s="1">
        <v>3816</v>
      </c>
      <c r="L186" s="1">
        <v>3232</v>
      </c>
      <c r="M186" s="1">
        <v>3548</v>
      </c>
      <c r="N186" s="1">
        <v>3896</v>
      </c>
      <c r="O186" s="11"/>
      <c r="P186" s="15">
        <v>5</v>
      </c>
      <c r="Q186" s="19" t="s">
        <v>43</v>
      </c>
    </row>
    <row r="187" spans="1:17" x14ac:dyDescent="0.25">
      <c r="B187" s="1" t="s">
        <v>156</v>
      </c>
      <c r="C187" s="1">
        <v>2640</v>
      </c>
      <c r="D187" s="1">
        <v>2815</v>
      </c>
      <c r="E187" s="1">
        <v>3123</v>
      </c>
      <c r="F187" s="1">
        <v>3303</v>
      </c>
      <c r="G187" s="1">
        <v>3393</v>
      </c>
      <c r="H187" s="11"/>
      <c r="I187" s="1" t="s">
        <v>45</v>
      </c>
      <c r="J187" s="1">
        <v>2640</v>
      </c>
      <c r="K187" s="1">
        <v>2815</v>
      </c>
      <c r="L187" s="1">
        <v>3123</v>
      </c>
      <c r="M187" s="1">
        <v>3303</v>
      </c>
      <c r="N187" s="1">
        <v>3393</v>
      </c>
      <c r="O187" s="11"/>
      <c r="P187" s="15">
        <v>6</v>
      </c>
      <c r="Q187" s="19" t="s">
        <v>45</v>
      </c>
    </row>
    <row r="188" spans="1:17" x14ac:dyDescent="0.25">
      <c r="B188" s="1" t="s">
        <v>155</v>
      </c>
      <c r="C188" s="1">
        <v>1710</v>
      </c>
      <c r="D188" s="1">
        <v>1975</v>
      </c>
      <c r="E188" s="1">
        <v>2567</v>
      </c>
      <c r="F188" s="1">
        <v>2956</v>
      </c>
      <c r="G188" s="1">
        <v>3035</v>
      </c>
      <c r="H188" s="11"/>
      <c r="I188" s="1" t="s">
        <v>46</v>
      </c>
      <c r="J188" s="1">
        <v>1710</v>
      </c>
      <c r="K188" s="1">
        <v>1975</v>
      </c>
      <c r="L188" s="1">
        <v>2567</v>
      </c>
      <c r="M188" s="1">
        <v>2956</v>
      </c>
      <c r="N188" s="1">
        <v>3035</v>
      </c>
      <c r="O188" s="11"/>
      <c r="P188" s="15">
        <v>7</v>
      </c>
      <c r="Q188" s="19" t="s">
        <v>46</v>
      </c>
    </row>
    <row r="189" spans="1:17" x14ac:dyDescent="0.25">
      <c r="B189" s="1" t="s">
        <v>147</v>
      </c>
      <c r="C189" s="1">
        <v>1072</v>
      </c>
      <c r="D189" s="1">
        <v>1424</v>
      </c>
      <c r="E189" s="1">
        <v>2210</v>
      </c>
      <c r="F189" s="1">
        <v>2597</v>
      </c>
      <c r="G189" s="1">
        <v>2962</v>
      </c>
      <c r="H189" s="11"/>
      <c r="I189" s="1" t="s">
        <v>47</v>
      </c>
      <c r="J189" s="1">
        <v>1072</v>
      </c>
      <c r="K189" s="1">
        <v>1424</v>
      </c>
      <c r="L189" s="1">
        <v>2210</v>
      </c>
      <c r="M189" s="1">
        <v>2597</v>
      </c>
      <c r="N189" s="1">
        <v>2962</v>
      </c>
      <c r="O189" s="11"/>
      <c r="P189" s="15">
        <v>8</v>
      </c>
      <c r="Q189" s="19" t="s">
        <v>47</v>
      </c>
    </row>
    <row r="190" spans="1:17" x14ac:dyDescent="0.25">
      <c r="B190" s="1" t="s">
        <v>148</v>
      </c>
      <c r="C190" s="1">
        <v>1077</v>
      </c>
      <c r="D190" s="1">
        <v>1209</v>
      </c>
      <c r="E190" s="1">
        <v>1556</v>
      </c>
      <c r="F190" s="1">
        <v>1822</v>
      </c>
      <c r="G190" s="1">
        <v>1803</v>
      </c>
      <c r="H190" s="11"/>
      <c r="I190" s="1" t="s">
        <v>42</v>
      </c>
      <c r="J190" s="1">
        <v>1077</v>
      </c>
      <c r="K190" s="1">
        <v>1209</v>
      </c>
      <c r="L190" s="1">
        <v>1556</v>
      </c>
      <c r="M190" s="1">
        <v>1822</v>
      </c>
      <c r="N190" s="1">
        <v>1803</v>
      </c>
      <c r="O190" s="11"/>
      <c r="P190" s="15">
        <v>9</v>
      </c>
      <c r="Q190" s="19" t="s">
        <v>42</v>
      </c>
    </row>
    <row r="191" spans="1:17" x14ac:dyDescent="0.25">
      <c r="B191" s="1" t="s">
        <v>154</v>
      </c>
      <c r="C191" s="1">
        <v>1082</v>
      </c>
      <c r="D191" s="1">
        <v>1098</v>
      </c>
      <c r="E191" s="1">
        <v>1173</v>
      </c>
      <c r="F191" s="1">
        <v>1325</v>
      </c>
      <c r="G191" s="1">
        <v>1389</v>
      </c>
      <c r="H191" s="11"/>
      <c r="I191" s="1" t="s">
        <v>44</v>
      </c>
      <c r="J191" s="1">
        <v>1082</v>
      </c>
      <c r="K191" s="1">
        <v>1098</v>
      </c>
      <c r="L191" s="1">
        <v>1173</v>
      </c>
      <c r="M191" s="1">
        <v>1325</v>
      </c>
      <c r="N191" s="1">
        <v>1389</v>
      </c>
      <c r="O191" s="11"/>
      <c r="P191" s="15">
        <v>10</v>
      </c>
      <c r="Q191" s="19" t="s">
        <v>41</v>
      </c>
    </row>
    <row r="192" spans="1:17" x14ac:dyDescent="0.25">
      <c r="B192" s="1" t="s">
        <v>150</v>
      </c>
      <c r="C192" s="1">
        <v>2482</v>
      </c>
      <c r="D192" s="1">
        <v>2523</v>
      </c>
      <c r="E192" s="1">
        <v>1895</v>
      </c>
      <c r="F192" s="1">
        <v>1746</v>
      </c>
      <c r="G192" s="1">
        <v>1333</v>
      </c>
      <c r="H192" s="11"/>
      <c r="I192" s="1" t="s">
        <v>41</v>
      </c>
      <c r="J192" s="1">
        <v>2482</v>
      </c>
      <c r="K192" s="1">
        <v>2523</v>
      </c>
      <c r="L192" s="1">
        <v>1895</v>
      </c>
      <c r="M192" s="1">
        <v>1746</v>
      </c>
      <c r="N192" s="1">
        <v>1333</v>
      </c>
      <c r="O192" s="11"/>
      <c r="P192" s="15">
        <v>11</v>
      </c>
      <c r="Q192" s="19" t="s">
        <v>44</v>
      </c>
    </row>
    <row r="193" spans="16:17" x14ac:dyDescent="0.25">
      <c r="P193" s="14"/>
      <c r="Q193" s="17" t="s">
        <v>73</v>
      </c>
    </row>
  </sheetData>
  <sortState ref="I179:N192">
    <sortCondition descending="1" ref="N179:N192"/>
  </sortState>
  <mergeCells count="3">
    <mergeCell ref="B8:C8"/>
    <mergeCell ref="B9:G9"/>
    <mergeCell ref="B10:G10"/>
  </mergeCells>
  <pageMargins left="0.7" right="0.7" top="0.75" bottom="0.75" header="0.3" footer="0.3"/>
  <pageSetup orientation="portrait" r:id="rId1"/>
  <drawing r:id="rId2"/>
  <legacyDrawing r:id="rId3"/>
  <controls>
    <mc:AlternateContent xmlns:mc="http://schemas.openxmlformats.org/markup-compatibility/2006">
      <mc:Choice Requires="x14">
        <control shapeId="1033" r:id="rId4" name="Control 9">
          <controlPr defaultSize="0" autoPict="0" r:id="rId5">
            <anchor moveWithCells="1">
              <from>
                <xdr:col>1</xdr:col>
                <xdr:colOff>0</xdr:colOff>
                <xdr:row>5</xdr:row>
                <xdr:rowOff>0</xdr:rowOff>
              </from>
              <to>
                <xdr:col>1</xdr:col>
                <xdr:colOff>914400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autoPict="0" r:id="rId7">
            <anchor moveWithCells="1">
              <from>
                <xdr:col>1</xdr:col>
                <xdr:colOff>0</xdr:colOff>
                <xdr:row>6</xdr:row>
                <xdr:rowOff>0</xdr:rowOff>
              </from>
              <to>
                <xdr:col>1</xdr:col>
                <xdr:colOff>914400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autoPict="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autoPict="0" r:id="rId11">
            <anchor moveWithCells="1">
              <from>
                <xdr:col>3</xdr:col>
                <xdr:colOff>0</xdr:colOff>
                <xdr:row>7</xdr:row>
                <xdr:rowOff>0</xdr:rowOff>
              </from>
              <to>
                <xdr:col>5</xdr:col>
                <xdr:colOff>28575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autoPict="0" r:id="rId13">
            <anchor moveWithCells="1">
              <from>
                <xdr:col>5</xdr:col>
                <xdr:colOff>0</xdr:colOff>
                <xdr:row>7</xdr:row>
                <xdr:rowOff>0</xdr:rowOff>
              </from>
              <to>
                <xdr:col>6</xdr:col>
                <xdr:colOff>171450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autoPict="0" r:id="rId15">
            <anchor moveWithCells="1">
              <from>
                <xdr:col>6</xdr:col>
                <xdr:colOff>0</xdr:colOff>
                <xdr:row>7</xdr:row>
                <xdr:rowOff>0</xdr:rowOff>
              </from>
              <to>
                <xdr:col>7</xdr:col>
                <xdr:colOff>76200</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autoPict="0" r:id="rId17">
            <anchor moveWithCells="1">
              <from>
                <xdr:col>9</xdr:col>
                <xdr:colOff>0</xdr:colOff>
                <xdr:row>5</xdr:row>
                <xdr:rowOff>0</xdr:rowOff>
              </from>
              <to>
                <xdr:col>10</xdr:col>
                <xdr:colOff>542925</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autoPict="0" r:id="rId19">
            <anchor moveWithCells="1">
              <from>
                <xdr:col>9</xdr:col>
                <xdr:colOff>0</xdr:colOff>
                <xdr:row>5</xdr:row>
                <xdr:rowOff>0</xdr:rowOff>
              </from>
              <to>
                <xdr:col>10</xdr:col>
                <xdr:colOff>114300</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autoPict="0" r:id="rId21">
            <anchor moveWithCells="1">
              <from>
                <xdr:col>9</xdr:col>
                <xdr:colOff>0</xdr:colOff>
                <xdr:row>5</xdr:row>
                <xdr:rowOff>0</xdr:rowOff>
              </from>
              <to>
                <xdr:col>9</xdr:col>
                <xdr:colOff>581025</xdr:colOff>
                <xdr:row>6</xdr:row>
                <xdr:rowOff>133350</xdr:rowOff>
              </to>
            </anchor>
          </controlPr>
        </control>
      </mc:Choice>
      <mc:Fallback>
        <control shapeId="1047" r:id="rId20" name="Control 23"/>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17"/>
  <sheetViews>
    <sheetView showGridLines="0" zoomScale="90" zoomScaleNormal="90" workbookViewId="0">
      <selection activeCell="A16" sqref="A16:E16"/>
    </sheetView>
  </sheetViews>
  <sheetFormatPr defaultRowHeight="15" x14ac:dyDescent="0.25"/>
  <cols>
    <col min="1" max="1" width="14.28515625" style="32" customWidth="1"/>
    <col min="2" max="16384" width="9.140625" style="32"/>
  </cols>
  <sheetData>
    <row r="1" spans="1:5" s="35" customFormat="1" ht="35.25" customHeight="1" x14ac:dyDescent="0.25">
      <c r="A1" s="132" t="s">
        <v>161</v>
      </c>
      <c r="B1" s="132"/>
      <c r="C1" s="132"/>
      <c r="D1" s="132"/>
      <c r="E1" s="132"/>
    </row>
    <row r="2" spans="1:5" s="33" customFormat="1" ht="16.5" customHeight="1" x14ac:dyDescent="0.2">
      <c r="A2" s="33" t="s">
        <v>72</v>
      </c>
    </row>
    <row r="3" spans="1:5" x14ac:dyDescent="0.25">
      <c r="A3" s="67"/>
      <c r="B3" s="67">
        <v>2014</v>
      </c>
      <c r="C3" s="67">
        <v>2015</v>
      </c>
      <c r="D3" s="67">
        <v>2016</v>
      </c>
      <c r="E3" s="67">
        <v>2017</v>
      </c>
    </row>
    <row r="4" spans="1:5" x14ac:dyDescent="0.25">
      <c r="A4" s="74" t="s">
        <v>13</v>
      </c>
      <c r="B4" s="87">
        <v>0.4</v>
      </c>
      <c r="C4" s="87">
        <v>0.8</v>
      </c>
      <c r="D4" s="87">
        <v>3.3</v>
      </c>
      <c r="E4" s="87">
        <v>2.2999999999999998</v>
      </c>
    </row>
    <row r="5" spans="1:5" x14ac:dyDescent="0.25">
      <c r="A5" s="74" t="s">
        <v>14</v>
      </c>
      <c r="B5" s="87">
        <v>0.1</v>
      </c>
      <c r="C5" s="87">
        <v>1.4</v>
      </c>
      <c r="D5" s="87">
        <v>3.2</v>
      </c>
      <c r="E5" s="87">
        <v>2.4</v>
      </c>
    </row>
    <row r="6" spans="1:5" x14ac:dyDescent="0.25">
      <c r="A6" s="74" t="s">
        <v>15</v>
      </c>
      <c r="B6" s="87">
        <v>0.6</v>
      </c>
      <c r="C6" s="87">
        <v>1.7</v>
      </c>
      <c r="D6" s="87">
        <v>2.9</v>
      </c>
      <c r="E6" s="87">
        <v>2.7</v>
      </c>
    </row>
    <row r="7" spans="1:5" x14ac:dyDescent="0.25">
      <c r="A7" s="74" t="s">
        <v>16</v>
      </c>
      <c r="B7" s="87">
        <v>0.4</v>
      </c>
      <c r="C7" s="87">
        <v>2.4</v>
      </c>
      <c r="D7" s="87">
        <v>2.4</v>
      </c>
      <c r="E7" s="87">
        <v>2.6</v>
      </c>
    </row>
    <row r="8" spans="1:5" x14ac:dyDescent="0.25">
      <c r="A8" s="74" t="s">
        <v>17</v>
      </c>
      <c r="B8" s="87">
        <v>0.5</v>
      </c>
      <c r="C8" s="87">
        <v>2.7</v>
      </c>
      <c r="D8" s="87">
        <v>2.2999999999999998</v>
      </c>
      <c r="E8" s="87">
        <v>2.4</v>
      </c>
    </row>
    <row r="9" spans="1:5" x14ac:dyDescent="0.25">
      <c r="A9" s="77" t="s">
        <v>18</v>
      </c>
      <c r="B9" s="88">
        <v>0.3</v>
      </c>
      <c r="C9" s="88">
        <v>3.1</v>
      </c>
      <c r="D9" s="88">
        <v>2.2999999999999998</v>
      </c>
      <c r="E9" s="88">
        <v>2.5</v>
      </c>
    </row>
    <row r="10" spans="1:5" x14ac:dyDescent="0.25">
      <c r="A10" s="74" t="s">
        <v>19</v>
      </c>
      <c r="B10" s="87">
        <v>0.4</v>
      </c>
      <c r="C10" s="87">
        <v>3.1</v>
      </c>
      <c r="D10" s="87">
        <v>2.4</v>
      </c>
      <c r="E10" s="75"/>
    </row>
    <row r="11" spans="1:5" x14ac:dyDescent="0.25">
      <c r="A11" s="74" t="s">
        <v>20</v>
      </c>
      <c r="B11" s="87">
        <v>0.1</v>
      </c>
      <c r="C11" s="87">
        <v>3.7</v>
      </c>
      <c r="D11" s="87">
        <v>2.5</v>
      </c>
      <c r="E11" s="75"/>
    </row>
    <row r="12" spans="1:5" x14ac:dyDescent="0.25">
      <c r="A12" s="74" t="s">
        <v>21</v>
      </c>
      <c r="B12" s="87">
        <v>0.4</v>
      </c>
      <c r="C12" s="87">
        <v>3.6</v>
      </c>
      <c r="D12" s="87">
        <v>2.6</v>
      </c>
      <c r="E12" s="75"/>
    </row>
    <row r="13" spans="1:5" x14ac:dyDescent="0.25">
      <c r="A13" s="74" t="s">
        <v>22</v>
      </c>
      <c r="B13" s="87">
        <v>0.3</v>
      </c>
      <c r="C13" s="87">
        <v>3.6</v>
      </c>
      <c r="D13" s="87">
        <v>2.7</v>
      </c>
      <c r="E13" s="75"/>
    </row>
    <row r="14" spans="1:5" x14ac:dyDescent="0.25">
      <c r="A14" s="42" t="s">
        <v>23</v>
      </c>
      <c r="B14" s="83">
        <v>0.4</v>
      </c>
      <c r="C14" s="83">
        <v>3.7</v>
      </c>
      <c r="D14" s="83">
        <v>2.2999999999999998</v>
      </c>
      <c r="E14" s="61"/>
    </row>
    <row r="15" spans="1:5" x14ac:dyDescent="0.25">
      <c r="A15" s="51" t="s">
        <v>24</v>
      </c>
      <c r="B15" s="84">
        <v>0.8</v>
      </c>
      <c r="C15" s="84">
        <v>3.5</v>
      </c>
      <c r="D15" s="84">
        <v>2.4</v>
      </c>
      <c r="E15" s="95"/>
    </row>
    <row r="16" spans="1:5" ht="30" customHeight="1" x14ac:dyDescent="0.25">
      <c r="A16" s="136" t="s">
        <v>54</v>
      </c>
      <c r="B16" s="136"/>
      <c r="C16" s="136"/>
      <c r="D16" s="136"/>
      <c r="E16" s="136"/>
    </row>
    <row r="17" spans="1:5" ht="30" customHeight="1" x14ac:dyDescent="0.25">
      <c r="A17" s="144" t="s">
        <v>55</v>
      </c>
      <c r="B17" s="144"/>
      <c r="C17" s="144"/>
      <c r="D17" s="144"/>
      <c r="E17" s="144"/>
    </row>
  </sheetData>
  <mergeCells count="3">
    <mergeCell ref="A1:E1"/>
    <mergeCell ref="A16:E16"/>
    <mergeCell ref="A17:E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20"/>
  <sheetViews>
    <sheetView showGridLines="0" zoomScale="90" zoomScaleNormal="90" zoomScaleSheetLayoutView="90" workbookViewId="0">
      <selection activeCell="A2" sqref="A2:H17"/>
    </sheetView>
  </sheetViews>
  <sheetFormatPr defaultRowHeight="15" x14ac:dyDescent="0.25"/>
  <cols>
    <col min="1" max="1" width="17.7109375" style="32" bestFit="1" customWidth="1"/>
    <col min="2" max="3" width="11.140625" style="32" bestFit="1" customWidth="1"/>
    <col min="4" max="4" width="10.7109375" style="32" customWidth="1"/>
    <col min="5" max="6" width="11.140625" style="32" bestFit="1" customWidth="1"/>
    <col min="7" max="8" width="10" style="32" customWidth="1"/>
    <col min="9" max="16384" width="9.140625" style="32"/>
  </cols>
  <sheetData>
    <row r="1" spans="1:8" s="35" customFormat="1" ht="21" customHeight="1" x14ac:dyDescent="0.25">
      <c r="A1" s="141" t="s">
        <v>170</v>
      </c>
      <c r="B1" s="141"/>
      <c r="C1" s="141"/>
      <c r="D1" s="141"/>
      <c r="E1" s="141"/>
      <c r="F1" s="141"/>
      <c r="G1" s="141"/>
      <c r="H1" s="141"/>
    </row>
    <row r="2" spans="1:8" x14ac:dyDescent="0.25">
      <c r="A2" s="145"/>
      <c r="B2" s="145">
        <v>2013</v>
      </c>
      <c r="C2" s="145">
        <v>2014</v>
      </c>
      <c r="D2" s="145">
        <v>2015</v>
      </c>
      <c r="E2" s="145">
        <v>2016</v>
      </c>
      <c r="F2" s="145">
        <v>2017</v>
      </c>
      <c r="G2" s="147" t="s">
        <v>66</v>
      </c>
      <c r="H2" s="147"/>
    </row>
    <row r="3" spans="1:8" ht="32.25" customHeight="1" x14ac:dyDescent="0.25">
      <c r="A3" s="146"/>
      <c r="B3" s="146"/>
      <c r="C3" s="146"/>
      <c r="D3" s="146"/>
      <c r="E3" s="146"/>
      <c r="F3" s="146"/>
      <c r="G3" s="119" t="s">
        <v>162</v>
      </c>
      <c r="H3" s="119" t="s">
        <v>163</v>
      </c>
    </row>
    <row r="4" spans="1:8" x14ac:dyDescent="0.25">
      <c r="A4" s="74" t="s">
        <v>13</v>
      </c>
      <c r="B4" s="86">
        <v>254377</v>
      </c>
      <c r="C4" s="86">
        <v>255518</v>
      </c>
      <c r="D4" s="86">
        <v>257627</v>
      </c>
      <c r="E4" s="86">
        <v>266245</v>
      </c>
      <c r="F4" s="86">
        <v>272407</v>
      </c>
      <c r="G4" s="76">
        <v>7.0879049599610031</v>
      </c>
      <c r="H4" s="76">
        <v>2.3144096602753104</v>
      </c>
    </row>
    <row r="5" spans="1:8" x14ac:dyDescent="0.25">
      <c r="A5" s="74" t="s">
        <v>14</v>
      </c>
      <c r="B5" s="86">
        <v>254955</v>
      </c>
      <c r="C5" s="86">
        <v>255158</v>
      </c>
      <c r="D5" s="86">
        <v>258796</v>
      </c>
      <c r="E5" s="86">
        <v>266987</v>
      </c>
      <c r="F5" s="86">
        <v>273365</v>
      </c>
      <c r="G5" s="76">
        <v>7.2208821164519224</v>
      </c>
      <c r="H5" s="76">
        <v>2.3888803574705886</v>
      </c>
    </row>
    <row r="6" spans="1:8" x14ac:dyDescent="0.25">
      <c r="A6" s="74" t="s">
        <v>15</v>
      </c>
      <c r="B6" s="86">
        <v>254871</v>
      </c>
      <c r="C6" s="86">
        <v>256341.99999999997</v>
      </c>
      <c r="D6" s="86">
        <v>260793.99999999997</v>
      </c>
      <c r="E6" s="86">
        <v>268375</v>
      </c>
      <c r="F6" s="86">
        <v>275503</v>
      </c>
      <c r="G6" s="76">
        <v>8.0950755480223329</v>
      </c>
      <c r="H6" s="76">
        <v>2.6559850954820678</v>
      </c>
    </row>
    <row r="7" spans="1:8" x14ac:dyDescent="0.25">
      <c r="A7" s="74" t="s">
        <v>16</v>
      </c>
      <c r="B7" s="86">
        <v>255674</v>
      </c>
      <c r="C7" s="86">
        <v>256732.00000000003</v>
      </c>
      <c r="D7" s="86">
        <v>262905</v>
      </c>
      <c r="E7" s="86">
        <v>269169</v>
      </c>
      <c r="F7" s="86">
        <v>276225</v>
      </c>
      <c r="G7" s="76">
        <v>8.0379702277118525</v>
      </c>
      <c r="H7" s="76">
        <v>2.6214014243839374</v>
      </c>
    </row>
    <row r="8" spans="1:8" x14ac:dyDescent="0.25">
      <c r="A8" s="74" t="s">
        <v>17</v>
      </c>
      <c r="B8" s="86">
        <v>256274</v>
      </c>
      <c r="C8" s="86">
        <v>257577.99999999997</v>
      </c>
      <c r="D8" s="86">
        <v>264438</v>
      </c>
      <c r="E8" s="86">
        <v>270559</v>
      </c>
      <c r="F8" s="86">
        <v>277135</v>
      </c>
      <c r="G8" s="76">
        <v>8.1401156574603739</v>
      </c>
      <c r="H8" s="76">
        <v>2.4305234717751025</v>
      </c>
    </row>
    <row r="9" spans="1:8" s="70" customFormat="1" ht="14.25" x14ac:dyDescent="0.2">
      <c r="A9" s="77" t="s">
        <v>18</v>
      </c>
      <c r="B9" s="89">
        <v>256791</v>
      </c>
      <c r="C9" s="89">
        <v>257491</v>
      </c>
      <c r="D9" s="89">
        <v>265486</v>
      </c>
      <c r="E9" s="89">
        <v>271503</v>
      </c>
      <c r="F9" s="89">
        <v>278390</v>
      </c>
      <c r="G9" s="78">
        <v>8.411120327425806</v>
      </c>
      <c r="H9" s="78">
        <v>2.5366202215076812</v>
      </c>
    </row>
    <row r="10" spans="1:8" x14ac:dyDescent="0.25">
      <c r="A10" s="74" t="s">
        <v>19</v>
      </c>
      <c r="B10" s="86">
        <v>256474</v>
      </c>
      <c r="C10" s="86">
        <v>257541</v>
      </c>
      <c r="D10" s="86">
        <v>265551</v>
      </c>
      <c r="E10" s="86">
        <v>271963</v>
      </c>
      <c r="F10" s="86"/>
      <c r="G10" s="76"/>
      <c r="H10" s="76"/>
    </row>
    <row r="11" spans="1:8" s="70" customFormat="1" x14ac:dyDescent="0.25">
      <c r="A11" s="74" t="s">
        <v>20</v>
      </c>
      <c r="B11" s="86">
        <v>255800</v>
      </c>
      <c r="C11" s="86">
        <v>256095.00000000003</v>
      </c>
      <c r="D11" s="86">
        <v>265567</v>
      </c>
      <c r="E11" s="86">
        <v>272112</v>
      </c>
      <c r="F11" s="86"/>
      <c r="G11" s="76"/>
      <c r="H11" s="76"/>
    </row>
    <row r="12" spans="1:8" x14ac:dyDescent="0.25">
      <c r="A12" s="74" t="s">
        <v>21</v>
      </c>
      <c r="B12" s="86">
        <v>255194</v>
      </c>
      <c r="C12" s="86">
        <v>256132.99999999997</v>
      </c>
      <c r="D12" s="86">
        <v>265315</v>
      </c>
      <c r="E12" s="86">
        <v>272136</v>
      </c>
      <c r="F12" s="86"/>
      <c r="G12" s="76"/>
      <c r="H12" s="76"/>
    </row>
    <row r="13" spans="1:8" x14ac:dyDescent="0.25">
      <c r="A13" s="74" t="s">
        <v>22</v>
      </c>
      <c r="B13" s="86">
        <v>255741</v>
      </c>
      <c r="C13" s="86">
        <v>256409</v>
      </c>
      <c r="D13" s="86">
        <v>265704</v>
      </c>
      <c r="E13" s="86">
        <v>272787</v>
      </c>
      <c r="F13" s="86"/>
      <c r="G13" s="76"/>
      <c r="H13" s="76"/>
    </row>
    <row r="14" spans="1:8" x14ac:dyDescent="0.25">
      <c r="A14" s="42" t="s">
        <v>23</v>
      </c>
      <c r="B14" s="56">
        <v>255914</v>
      </c>
      <c r="C14" s="56">
        <v>256822.99999999997</v>
      </c>
      <c r="D14" s="56">
        <v>266251</v>
      </c>
      <c r="E14" s="56">
        <v>272347</v>
      </c>
      <c r="F14" s="56"/>
      <c r="G14" s="57"/>
      <c r="H14" s="57"/>
    </row>
    <row r="15" spans="1:8" s="70" customFormat="1" x14ac:dyDescent="0.25">
      <c r="A15" s="42" t="s">
        <v>24</v>
      </c>
      <c r="B15" s="56">
        <v>255155</v>
      </c>
      <c r="C15" s="56">
        <v>257250.99999999997</v>
      </c>
      <c r="D15" s="56">
        <v>266136</v>
      </c>
      <c r="E15" s="56">
        <v>272614</v>
      </c>
      <c r="F15" s="56"/>
      <c r="G15" s="57"/>
      <c r="H15" s="57"/>
    </row>
    <row r="16" spans="1:8" s="70" customFormat="1" x14ac:dyDescent="0.25">
      <c r="A16" s="42" t="s">
        <v>164</v>
      </c>
      <c r="B16" s="56">
        <v>255490.33333333334</v>
      </c>
      <c r="C16" s="56">
        <v>256469.83333333334</v>
      </c>
      <c r="D16" s="56">
        <v>261674.33333333334</v>
      </c>
      <c r="E16" s="56">
        <v>268806.33333333331</v>
      </c>
      <c r="F16" s="56">
        <v>275504.16666666669</v>
      </c>
      <c r="G16" s="57">
        <v>7.8321781395055483</v>
      </c>
      <c r="H16" s="57">
        <v>2.4913033718157811</v>
      </c>
    </row>
    <row r="17" spans="1:8" x14ac:dyDescent="0.25">
      <c r="A17" s="43" t="s">
        <v>114</v>
      </c>
      <c r="B17" s="60">
        <v>255601.66666666666</v>
      </c>
      <c r="C17" s="60">
        <v>256589.25</v>
      </c>
      <c r="D17" s="60">
        <v>263714.16666666669</v>
      </c>
      <c r="E17" s="60">
        <v>270566.41666666669</v>
      </c>
      <c r="F17" s="60"/>
      <c r="G17" s="96"/>
      <c r="H17" s="96"/>
    </row>
    <row r="18" spans="1:8" ht="30" customHeight="1" x14ac:dyDescent="0.25">
      <c r="A18" s="136" t="s">
        <v>54</v>
      </c>
      <c r="B18" s="136"/>
      <c r="C18" s="136"/>
      <c r="D18" s="136"/>
      <c r="E18" s="136"/>
      <c r="F18" s="136"/>
      <c r="G18" s="136"/>
      <c r="H18" s="136"/>
    </row>
    <row r="19" spans="1:8" x14ac:dyDescent="0.25">
      <c r="A19" s="136" t="s">
        <v>55</v>
      </c>
      <c r="B19" s="136"/>
      <c r="C19" s="136"/>
      <c r="D19" s="136"/>
      <c r="E19" s="136"/>
      <c r="F19" s="136"/>
      <c r="G19" s="136"/>
      <c r="H19" s="136"/>
    </row>
    <row r="20" spans="1:8" x14ac:dyDescent="0.25">
      <c r="A20" s="136" t="s">
        <v>57</v>
      </c>
      <c r="B20" s="136"/>
      <c r="C20" s="136"/>
      <c r="D20" s="136"/>
      <c r="E20" s="136"/>
      <c r="F20" s="136"/>
      <c r="G20" s="136"/>
      <c r="H20" s="136"/>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14"/>
  <sheetViews>
    <sheetView showGridLines="0" zoomScale="90" zoomScaleNormal="90" zoomScaleSheetLayoutView="112" workbookViewId="0">
      <selection activeCell="A12" sqref="A12:I12"/>
    </sheetView>
  </sheetViews>
  <sheetFormatPr defaultRowHeight="15" x14ac:dyDescent="0.25"/>
  <cols>
    <col min="1" max="1" width="9.140625" style="32"/>
    <col min="2" max="2" width="21.85546875" style="32" bestFit="1" customWidth="1"/>
    <col min="3" max="7" width="11.140625" style="32" bestFit="1" customWidth="1"/>
    <col min="8" max="9" width="12" style="32" bestFit="1" customWidth="1"/>
    <col min="10" max="16384" width="9.140625" style="32"/>
  </cols>
  <sheetData>
    <row r="1" spans="1:9" s="35" customFormat="1" ht="20.25" customHeight="1" x14ac:dyDescent="0.25">
      <c r="A1" s="141" t="s">
        <v>171</v>
      </c>
      <c r="B1" s="141"/>
      <c r="C1" s="141"/>
      <c r="D1" s="141"/>
      <c r="E1" s="141"/>
      <c r="F1" s="141"/>
      <c r="G1" s="141"/>
      <c r="H1" s="141"/>
      <c r="I1" s="141"/>
    </row>
    <row r="2" spans="1:9" s="35" customFormat="1" x14ac:dyDescent="0.25">
      <c r="A2" s="39" t="s">
        <v>172</v>
      </c>
    </row>
    <row r="3" spans="1:9" x14ac:dyDescent="0.25">
      <c r="A3" s="145" t="s">
        <v>27</v>
      </c>
      <c r="B3" s="145" t="s">
        <v>28</v>
      </c>
      <c r="C3" s="145">
        <v>2013</v>
      </c>
      <c r="D3" s="145">
        <v>2014</v>
      </c>
      <c r="E3" s="145">
        <v>2015</v>
      </c>
      <c r="F3" s="145">
        <v>2016</v>
      </c>
      <c r="G3" s="145">
        <v>2017</v>
      </c>
      <c r="H3" s="147" t="s">
        <v>66</v>
      </c>
      <c r="I3" s="147"/>
    </row>
    <row r="4" spans="1:9" x14ac:dyDescent="0.25">
      <c r="A4" s="146"/>
      <c r="B4" s="146"/>
      <c r="C4" s="146"/>
      <c r="D4" s="146"/>
      <c r="E4" s="146"/>
      <c r="F4" s="146"/>
      <c r="G4" s="146"/>
      <c r="H4" s="120" t="s">
        <v>162</v>
      </c>
      <c r="I4" s="120" t="s">
        <v>163</v>
      </c>
    </row>
    <row r="5" spans="1:9" x14ac:dyDescent="0.25">
      <c r="A5" s="40">
        <v>1</v>
      </c>
      <c r="B5" s="77" t="s">
        <v>133</v>
      </c>
      <c r="C5" s="86">
        <v>90183</v>
      </c>
      <c r="D5" s="86">
        <v>91666</v>
      </c>
      <c r="E5" s="86">
        <v>96697</v>
      </c>
      <c r="F5" s="86">
        <v>98664</v>
      </c>
      <c r="G5" s="86">
        <v>100571</v>
      </c>
      <c r="H5" s="91">
        <v>11.518800660878437</v>
      </c>
      <c r="I5" s="91">
        <v>1.9328225087164519</v>
      </c>
    </row>
    <row r="6" spans="1:9" x14ac:dyDescent="0.25">
      <c r="A6" s="40"/>
      <c r="B6" s="108" t="s">
        <v>123</v>
      </c>
      <c r="C6" s="86">
        <v>59163</v>
      </c>
      <c r="D6" s="86">
        <v>59841</v>
      </c>
      <c r="E6" s="86">
        <v>63619</v>
      </c>
      <c r="F6" s="86">
        <v>98664</v>
      </c>
      <c r="G6" s="86">
        <v>100571</v>
      </c>
      <c r="H6" s="91">
        <v>69.989689501884627</v>
      </c>
      <c r="I6" s="91">
        <v>1.9328225087164519</v>
      </c>
    </row>
    <row r="7" spans="1:9" x14ac:dyDescent="0.25">
      <c r="A7" s="40"/>
      <c r="B7" s="108" t="s">
        <v>134</v>
      </c>
      <c r="C7" s="86">
        <v>31020</v>
      </c>
      <c r="D7" s="86">
        <v>31825</v>
      </c>
      <c r="E7" s="86">
        <v>33078</v>
      </c>
      <c r="F7" s="81" t="s">
        <v>179</v>
      </c>
      <c r="G7" s="81" t="s">
        <v>179</v>
      </c>
      <c r="H7" s="81" t="s">
        <v>179</v>
      </c>
      <c r="I7" s="81" t="s">
        <v>179</v>
      </c>
    </row>
    <row r="8" spans="1:9" x14ac:dyDescent="0.25">
      <c r="A8" s="40">
        <v>2</v>
      </c>
      <c r="B8" s="77" t="s">
        <v>124</v>
      </c>
      <c r="C8" s="86">
        <v>82498</v>
      </c>
      <c r="D8" s="86">
        <v>79996</v>
      </c>
      <c r="E8" s="86">
        <v>78773</v>
      </c>
      <c r="F8" s="86">
        <v>81196</v>
      </c>
      <c r="G8" s="86">
        <v>82922</v>
      </c>
      <c r="H8" s="91">
        <v>0.51395185337826366</v>
      </c>
      <c r="I8" s="91">
        <v>2.125720478841322</v>
      </c>
    </row>
    <row r="9" spans="1:9" x14ac:dyDescent="0.25">
      <c r="A9" s="40">
        <v>3</v>
      </c>
      <c r="B9" s="77" t="s">
        <v>125</v>
      </c>
      <c r="C9" s="86">
        <v>74546</v>
      </c>
      <c r="D9" s="86">
        <v>75922</v>
      </c>
      <c r="E9" s="86">
        <v>79130</v>
      </c>
      <c r="F9" s="86">
        <v>80385</v>
      </c>
      <c r="G9" s="86">
        <v>82429</v>
      </c>
      <c r="H9" s="91">
        <v>10.574678721863011</v>
      </c>
      <c r="I9" s="91">
        <v>2.5427629532873048</v>
      </c>
    </row>
    <row r="10" spans="1:9" x14ac:dyDescent="0.25">
      <c r="A10" s="40">
        <v>4</v>
      </c>
      <c r="B10" s="77" t="s">
        <v>128</v>
      </c>
      <c r="C10" s="86">
        <v>9564</v>
      </c>
      <c r="D10" s="86">
        <v>9907</v>
      </c>
      <c r="E10" s="86">
        <v>10886</v>
      </c>
      <c r="F10" s="86">
        <v>11258</v>
      </c>
      <c r="G10" s="86">
        <v>12468</v>
      </c>
      <c r="H10" s="91">
        <v>30.4</v>
      </c>
      <c r="I10" s="123">
        <v>10.747912595487653</v>
      </c>
    </row>
    <row r="11" spans="1:9" x14ac:dyDescent="0.25">
      <c r="A11" s="36"/>
      <c r="B11" s="43" t="s">
        <v>73</v>
      </c>
      <c r="C11" s="97">
        <v>256791</v>
      </c>
      <c r="D11" s="97">
        <v>257491</v>
      </c>
      <c r="E11" s="97">
        <v>265486</v>
      </c>
      <c r="F11" s="97">
        <v>271503</v>
      </c>
      <c r="G11" s="97">
        <v>278390</v>
      </c>
      <c r="H11" s="53">
        <v>8.411120327425806</v>
      </c>
      <c r="I11" s="53">
        <v>2.5366202215076812</v>
      </c>
    </row>
    <row r="12" spans="1:9" ht="30" customHeight="1" x14ac:dyDescent="0.25">
      <c r="A12" s="136" t="s">
        <v>54</v>
      </c>
      <c r="B12" s="136"/>
      <c r="C12" s="136"/>
      <c r="D12" s="136"/>
      <c r="E12" s="136"/>
      <c r="F12" s="136"/>
      <c r="G12" s="136"/>
      <c r="H12" s="136"/>
      <c r="I12" s="136"/>
    </row>
    <row r="13" spans="1:9" x14ac:dyDescent="0.25">
      <c r="A13" s="136" t="s">
        <v>55</v>
      </c>
      <c r="B13" s="136"/>
      <c r="C13" s="136"/>
      <c r="D13" s="136"/>
      <c r="E13" s="136"/>
      <c r="F13" s="136"/>
      <c r="G13" s="136"/>
      <c r="H13" s="136"/>
      <c r="I13" s="136"/>
    </row>
    <row r="14" spans="1:9" x14ac:dyDescent="0.25">
      <c r="A14" s="136" t="s">
        <v>74</v>
      </c>
      <c r="B14" s="136"/>
      <c r="C14" s="136"/>
      <c r="D14" s="136"/>
      <c r="E14" s="136"/>
      <c r="F14" s="136"/>
      <c r="G14" s="136"/>
      <c r="H14" s="136"/>
      <c r="I14" s="136"/>
    </row>
  </sheetData>
  <sortState ref="B23:G28">
    <sortCondition descending="1" ref="G23:G28"/>
  </sortState>
  <mergeCells count="12">
    <mergeCell ref="A12:I12"/>
    <mergeCell ref="A13:I13"/>
    <mergeCell ref="A14:I14"/>
    <mergeCell ref="A1:I1"/>
    <mergeCell ref="H3:I3"/>
    <mergeCell ref="A3:A4"/>
    <mergeCell ref="B3:B4"/>
    <mergeCell ref="C3:C4"/>
    <mergeCell ref="D3:D4"/>
    <mergeCell ref="E3:E4"/>
    <mergeCell ref="F3:F4"/>
    <mergeCell ref="G3:G4"/>
  </mergeCells>
  <pageMargins left="0.7" right="0.7" top="0.75" bottom="0.75" header="0.3" footer="0.3"/>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18"/>
  <sheetViews>
    <sheetView showGridLines="0" zoomScale="90" zoomScaleNormal="90" workbookViewId="0">
      <selection activeCell="A16" sqref="A16:E16"/>
    </sheetView>
  </sheetViews>
  <sheetFormatPr defaultRowHeight="15" x14ac:dyDescent="0.25"/>
  <cols>
    <col min="1" max="1" width="12.140625" style="32" bestFit="1" customWidth="1"/>
    <col min="2" max="5" width="9.28515625" style="32" customWidth="1"/>
    <col min="6" max="16384" width="9.140625" style="32"/>
  </cols>
  <sheetData>
    <row r="1" spans="1:7" ht="31.5" customHeight="1" x14ac:dyDescent="0.25">
      <c r="A1" s="132" t="s">
        <v>75</v>
      </c>
      <c r="B1" s="132"/>
      <c r="C1" s="132"/>
      <c r="D1" s="132"/>
      <c r="E1" s="132"/>
    </row>
    <row r="2" spans="1:7" x14ac:dyDescent="0.25">
      <c r="A2" s="136" t="s">
        <v>72</v>
      </c>
      <c r="B2" s="136"/>
      <c r="C2" s="136"/>
      <c r="D2" s="136"/>
      <c r="E2" s="136"/>
    </row>
    <row r="3" spans="1:7" x14ac:dyDescent="0.25">
      <c r="A3" s="67"/>
      <c r="B3" s="67">
        <v>2014</v>
      </c>
      <c r="C3" s="67">
        <v>2015</v>
      </c>
      <c r="D3" s="67">
        <v>2016</v>
      </c>
      <c r="E3" s="67">
        <v>2017</v>
      </c>
    </row>
    <row r="4" spans="1:7" x14ac:dyDescent="0.25">
      <c r="A4" s="74" t="s">
        <v>13</v>
      </c>
      <c r="B4" s="91">
        <v>0.3</v>
      </c>
      <c r="C4" s="91">
        <v>4.5999999999999996</v>
      </c>
      <c r="D4" s="91">
        <v>7.9</v>
      </c>
      <c r="E4" s="91">
        <v>9.6999999999999993</v>
      </c>
    </row>
    <row r="5" spans="1:7" x14ac:dyDescent="0.25">
      <c r="A5" s="74" t="s">
        <v>14</v>
      </c>
      <c r="B5" s="91">
        <v>0.7</v>
      </c>
      <c r="C5" s="91">
        <v>4.5999999999999996</v>
      </c>
      <c r="D5" s="91">
        <v>8.5</v>
      </c>
      <c r="E5" s="91">
        <v>9.4</v>
      </c>
    </row>
    <row r="6" spans="1:7" x14ac:dyDescent="0.25">
      <c r="A6" s="74" t="s">
        <v>15</v>
      </c>
      <c r="B6" s="91">
        <v>0.8</v>
      </c>
      <c r="C6" s="91">
        <v>3.9</v>
      </c>
      <c r="D6" s="91">
        <v>9.6</v>
      </c>
      <c r="E6" s="91">
        <v>9.1</v>
      </c>
    </row>
    <row r="7" spans="1:7" x14ac:dyDescent="0.25">
      <c r="A7" s="74" t="s">
        <v>16</v>
      </c>
      <c r="B7" s="91">
        <v>1.5</v>
      </c>
      <c r="C7" s="91">
        <v>4.2</v>
      </c>
      <c r="D7" s="91">
        <v>10.199999999999999</v>
      </c>
      <c r="E7" s="91">
        <v>8.5</v>
      </c>
    </row>
    <row r="8" spans="1:7" x14ac:dyDescent="0.25">
      <c r="A8" s="74" t="s">
        <v>17</v>
      </c>
      <c r="B8" s="91">
        <v>1.8</v>
      </c>
      <c r="C8" s="91">
        <v>4.3</v>
      </c>
      <c r="D8" s="91">
        <v>10.7</v>
      </c>
      <c r="E8" s="91">
        <v>8.3000000000000007</v>
      </c>
    </row>
    <row r="9" spans="1:7" s="70" customFormat="1" ht="14.25" x14ac:dyDescent="0.2">
      <c r="A9" s="77" t="s">
        <v>18</v>
      </c>
      <c r="B9" s="92">
        <v>2.2000000000000002</v>
      </c>
      <c r="C9" s="92">
        <v>4.9000000000000004</v>
      </c>
      <c r="D9" s="92">
        <v>11</v>
      </c>
      <c r="E9" s="92">
        <v>8</v>
      </c>
    </row>
    <row r="10" spans="1:7" x14ac:dyDescent="0.25">
      <c r="A10" s="74" t="s">
        <v>19</v>
      </c>
      <c r="B10" s="91">
        <v>2.5</v>
      </c>
      <c r="C10" s="91">
        <v>5.2</v>
      </c>
      <c r="D10" s="91">
        <v>11.3</v>
      </c>
      <c r="E10" s="75"/>
    </row>
    <row r="11" spans="1:7" x14ac:dyDescent="0.25">
      <c r="A11" s="74" t="s">
        <v>20</v>
      </c>
      <c r="B11" s="91">
        <v>3</v>
      </c>
      <c r="C11" s="91">
        <v>5.8</v>
      </c>
      <c r="D11" s="91">
        <v>11</v>
      </c>
      <c r="E11" s="75"/>
    </row>
    <row r="12" spans="1:7" x14ac:dyDescent="0.25">
      <c r="A12" s="74" t="s">
        <v>21</v>
      </c>
      <c r="B12" s="91">
        <v>2.9</v>
      </c>
      <c r="C12" s="91">
        <v>6.6</v>
      </c>
      <c r="D12" s="91">
        <v>10.6</v>
      </c>
      <c r="E12" s="75"/>
      <c r="G12" s="75"/>
    </row>
    <row r="13" spans="1:7" x14ac:dyDescent="0.25">
      <c r="A13" s="74" t="s">
        <v>22</v>
      </c>
      <c r="B13" s="91">
        <v>3.8</v>
      </c>
      <c r="C13" s="91">
        <v>6.9</v>
      </c>
      <c r="D13" s="91">
        <v>10.3</v>
      </c>
      <c r="E13" s="75"/>
      <c r="G13" s="75"/>
    </row>
    <row r="14" spans="1:7" x14ac:dyDescent="0.25">
      <c r="A14" s="74" t="s">
        <v>23</v>
      </c>
      <c r="B14" s="91">
        <v>5.2</v>
      </c>
      <c r="C14" s="91">
        <v>6.5</v>
      </c>
      <c r="D14" s="91">
        <v>9.8000000000000007</v>
      </c>
      <c r="E14" s="75"/>
      <c r="G14" s="75"/>
    </row>
    <row r="15" spans="1:7" s="70" customFormat="1" x14ac:dyDescent="0.25">
      <c r="A15" s="51" t="s">
        <v>24</v>
      </c>
      <c r="B15" s="53">
        <v>4.4000000000000004</v>
      </c>
      <c r="C15" s="53">
        <v>7.8</v>
      </c>
      <c r="D15" s="53">
        <v>9.5</v>
      </c>
      <c r="E15" s="95"/>
      <c r="G15" s="75"/>
    </row>
    <row r="16" spans="1:7" ht="30" customHeight="1" x14ac:dyDescent="0.25">
      <c r="A16" s="144" t="s">
        <v>54</v>
      </c>
      <c r="B16" s="144"/>
      <c r="C16" s="144"/>
      <c r="D16" s="144"/>
      <c r="E16" s="144"/>
      <c r="G16" s="75"/>
    </row>
    <row r="17" spans="1:7" ht="30" customHeight="1" x14ac:dyDescent="0.25">
      <c r="A17" s="144" t="s">
        <v>55</v>
      </c>
      <c r="B17" s="144"/>
      <c r="C17" s="144"/>
      <c r="D17" s="144"/>
      <c r="E17" s="144"/>
      <c r="G17" s="75"/>
    </row>
    <row r="18" spans="1:7" ht="30" customHeight="1" x14ac:dyDescent="0.25">
      <c r="A18" s="144" t="s">
        <v>57</v>
      </c>
      <c r="B18" s="144"/>
      <c r="C18" s="144"/>
      <c r="D18" s="144"/>
      <c r="E18" s="144"/>
    </row>
  </sheetData>
  <mergeCells count="5">
    <mergeCell ref="A1:E1"/>
    <mergeCell ref="A2:E2"/>
    <mergeCell ref="A16:E16"/>
    <mergeCell ref="A17:E17"/>
    <mergeCell ref="A18: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20"/>
  <sheetViews>
    <sheetView showGridLines="0" zoomScale="90" zoomScaleNormal="90" zoomScaleSheetLayoutView="90" workbookViewId="0">
      <selection activeCell="A18" sqref="A18:H18"/>
    </sheetView>
  </sheetViews>
  <sheetFormatPr defaultRowHeight="15" x14ac:dyDescent="0.25"/>
  <cols>
    <col min="1" max="1" width="20.42578125" style="32" bestFit="1" customWidth="1"/>
    <col min="2" max="6" width="10" style="32" bestFit="1" customWidth="1"/>
    <col min="7" max="8" width="9.140625" style="32" customWidth="1"/>
    <col min="9" max="16384" width="9.140625" style="32"/>
  </cols>
  <sheetData>
    <row r="1" spans="1:8" s="35" customFormat="1" x14ac:dyDescent="0.25">
      <c r="A1" s="148" t="s">
        <v>173</v>
      </c>
      <c r="B1" s="148"/>
      <c r="C1" s="148"/>
      <c r="D1" s="148"/>
      <c r="E1" s="148"/>
      <c r="F1" s="148"/>
      <c r="G1" s="148"/>
      <c r="H1" s="148"/>
    </row>
    <row r="2" spans="1:8" x14ac:dyDescent="0.25">
      <c r="A2" s="145"/>
      <c r="B2" s="145">
        <v>2013</v>
      </c>
      <c r="C2" s="145">
        <v>2014</v>
      </c>
      <c r="D2" s="145">
        <v>2015</v>
      </c>
      <c r="E2" s="145">
        <v>2016</v>
      </c>
      <c r="F2" s="145">
        <v>2017</v>
      </c>
      <c r="G2" s="145" t="s">
        <v>66</v>
      </c>
      <c r="H2" s="145"/>
    </row>
    <row r="3" spans="1:8" ht="31.5" customHeight="1" x14ac:dyDescent="0.25">
      <c r="A3" s="146"/>
      <c r="B3" s="146"/>
      <c r="C3" s="146"/>
      <c r="D3" s="146"/>
      <c r="E3" s="146"/>
      <c r="F3" s="146"/>
      <c r="G3" s="119" t="s">
        <v>162</v>
      </c>
      <c r="H3" s="119" t="s">
        <v>163</v>
      </c>
    </row>
    <row r="4" spans="1:8" x14ac:dyDescent="0.25">
      <c r="A4" s="74" t="s">
        <v>13</v>
      </c>
      <c r="B4" s="86">
        <v>69465</v>
      </c>
      <c r="C4" s="86">
        <v>69693</v>
      </c>
      <c r="D4" s="86">
        <v>72909</v>
      </c>
      <c r="E4" s="86">
        <v>78638</v>
      </c>
      <c r="F4" s="86">
        <v>86287</v>
      </c>
      <c r="G4" s="76">
        <v>24.216511912473905</v>
      </c>
      <c r="H4" s="76">
        <v>9.7268496146900993</v>
      </c>
    </row>
    <row r="5" spans="1:8" x14ac:dyDescent="0.25">
      <c r="A5" s="74" t="s">
        <v>14</v>
      </c>
      <c r="B5" s="86">
        <v>69630</v>
      </c>
      <c r="C5" s="86">
        <v>70135</v>
      </c>
      <c r="D5" s="86">
        <v>73351</v>
      </c>
      <c r="E5" s="86">
        <v>79578</v>
      </c>
      <c r="F5" s="86">
        <v>87030</v>
      </c>
      <c r="G5" s="76">
        <v>24.989228780697974</v>
      </c>
      <c r="H5" s="76">
        <v>9.3643971952047043</v>
      </c>
    </row>
    <row r="6" spans="1:8" x14ac:dyDescent="0.25">
      <c r="A6" s="74" t="s">
        <v>15</v>
      </c>
      <c r="B6" s="86">
        <v>69854</v>
      </c>
      <c r="C6" s="86">
        <v>70384</v>
      </c>
      <c r="D6" s="86">
        <v>73163</v>
      </c>
      <c r="E6" s="86">
        <v>80202</v>
      </c>
      <c r="F6" s="86">
        <v>87532</v>
      </c>
      <c r="G6" s="76">
        <v>25.307069029690499</v>
      </c>
      <c r="H6" s="76">
        <v>9.1394229570334904</v>
      </c>
    </row>
    <row r="7" spans="1:8" x14ac:dyDescent="0.25">
      <c r="A7" s="74" t="s">
        <v>16</v>
      </c>
      <c r="B7" s="86">
        <v>69677</v>
      </c>
      <c r="C7" s="86">
        <v>70751</v>
      </c>
      <c r="D7" s="86">
        <v>73695</v>
      </c>
      <c r="E7" s="86">
        <v>81180</v>
      </c>
      <c r="F7" s="86">
        <v>88079</v>
      </c>
      <c r="G7" s="76">
        <v>26.41043672948032</v>
      </c>
      <c r="H7" s="76">
        <v>8.498398620349839</v>
      </c>
    </row>
    <row r="8" spans="1:8" x14ac:dyDescent="0.25">
      <c r="A8" s="74" t="s">
        <v>17</v>
      </c>
      <c r="B8" s="86">
        <v>69818</v>
      </c>
      <c r="C8" s="86">
        <v>71095</v>
      </c>
      <c r="D8" s="86">
        <v>74167</v>
      </c>
      <c r="E8" s="86">
        <v>82070</v>
      </c>
      <c r="F8" s="86">
        <v>88859</v>
      </c>
      <c r="G8" s="76">
        <v>27.272336646710016</v>
      </c>
      <c r="H8" s="76">
        <v>8.2722066528573173</v>
      </c>
    </row>
    <row r="9" spans="1:8" s="70" customFormat="1" ht="14.25" x14ac:dyDescent="0.2">
      <c r="A9" s="77" t="s">
        <v>18</v>
      </c>
      <c r="B9" s="89">
        <v>69574</v>
      </c>
      <c r="C9" s="89">
        <v>71074</v>
      </c>
      <c r="D9" s="89">
        <v>74592</v>
      </c>
      <c r="E9" s="89">
        <v>82796</v>
      </c>
      <c r="F9" s="89">
        <v>89392</v>
      </c>
      <c r="G9" s="78">
        <v>28.484778796676917</v>
      </c>
      <c r="H9" s="78">
        <v>7.9665684332576454</v>
      </c>
    </row>
    <row r="10" spans="1:8" x14ac:dyDescent="0.25">
      <c r="A10" s="74" t="s">
        <v>19</v>
      </c>
      <c r="B10" s="86">
        <v>69510</v>
      </c>
      <c r="C10" s="86">
        <v>71272</v>
      </c>
      <c r="D10" s="86">
        <v>74999</v>
      </c>
      <c r="E10" s="86">
        <v>83481</v>
      </c>
      <c r="F10" s="86"/>
      <c r="G10" s="76"/>
      <c r="H10" s="76"/>
    </row>
    <row r="11" spans="1:8" s="70" customFormat="1" x14ac:dyDescent="0.25">
      <c r="A11" s="74" t="s">
        <v>20</v>
      </c>
      <c r="B11" s="86">
        <v>69286</v>
      </c>
      <c r="C11" s="86">
        <v>71387</v>
      </c>
      <c r="D11" s="86">
        <v>75549</v>
      </c>
      <c r="E11" s="86">
        <v>83823</v>
      </c>
      <c r="F11" s="86"/>
      <c r="G11" s="76"/>
      <c r="H11" s="76"/>
    </row>
    <row r="12" spans="1:8" x14ac:dyDescent="0.25">
      <c r="A12" s="74" t="s">
        <v>21</v>
      </c>
      <c r="B12" s="86">
        <v>69426</v>
      </c>
      <c r="C12" s="86">
        <v>71428</v>
      </c>
      <c r="D12" s="86">
        <v>76176</v>
      </c>
      <c r="E12" s="86">
        <v>84284</v>
      </c>
      <c r="F12" s="86"/>
      <c r="G12" s="76"/>
      <c r="H12" s="76"/>
    </row>
    <row r="13" spans="1:8" x14ac:dyDescent="0.25">
      <c r="A13" s="74" t="s">
        <v>22</v>
      </c>
      <c r="B13" s="86">
        <v>69496</v>
      </c>
      <c r="C13" s="86">
        <v>72110</v>
      </c>
      <c r="D13" s="86">
        <v>77063</v>
      </c>
      <c r="E13" s="86">
        <v>85033</v>
      </c>
      <c r="F13" s="86"/>
      <c r="G13" s="76"/>
      <c r="H13" s="76"/>
    </row>
    <row r="14" spans="1:8" x14ac:dyDescent="0.25">
      <c r="A14" s="42" t="s">
        <v>23</v>
      </c>
      <c r="B14" s="56">
        <v>69402</v>
      </c>
      <c r="C14" s="56">
        <v>73014</v>
      </c>
      <c r="D14" s="56">
        <v>77783</v>
      </c>
      <c r="E14" s="56">
        <v>85439</v>
      </c>
      <c r="F14" s="56"/>
      <c r="G14" s="57"/>
      <c r="H14" s="57"/>
    </row>
    <row r="15" spans="1:8" x14ac:dyDescent="0.25">
      <c r="A15" s="42" t="s">
        <v>24</v>
      </c>
      <c r="B15" s="56">
        <v>69365</v>
      </c>
      <c r="C15" s="56">
        <v>72399</v>
      </c>
      <c r="D15" s="56">
        <v>78035</v>
      </c>
      <c r="E15" s="56">
        <v>85434</v>
      </c>
      <c r="F15" s="56"/>
      <c r="G15" s="57"/>
      <c r="H15" s="57"/>
    </row>
    <row r="16" spans="1:8" s="70" customFormat="1" ht="14.25" x14ac:dyDescent="0.2">
      <c r="A16" s="50" t="s">
        <v>164</v>
      </c>
      <c r="B16" s="58">
        <v>69669.666666666672</v>
      </c>
      <c r="C16" s="58">
        <v>70522</v>
      </c>
      <c r="D16" s="58">
        <v>73646.166666666672</v>
      </c>
      <c r="E16" s="58">
        <v>80744</v>
      </c>
      <c r="F16" s="58">
        <v>87863.166666666672</v>
      </c>
      <c r="G16" s="62">
        <v>26.113393649288273</v>
      </c>
      <c r="H16" s="62">
        <v>8.8279739122321832</v>
      </c>
    </row>
    <row r="17" spans="1:8" x14ac:dyDescent="0.25">
      <c r="A17" s="43" t="s">
        <v>114</v>
      </c>
      <c r="B17" s="60">
        <v>69541.916666666672</v>
      </c>
      <c r="C17" s="60">
        <v>71228.5</v>
      </c>
      <c r="D17" s="60">
        <v>75123.5</v>
      </c>
      <c r="E17" s="60">
        <v>82663.166666666672</v>
      </c>
      <c r="F17" s="94"/>
      <c r="G17" s="98"/>
      <c r="H17" s="98"/>
    </row>
    <row r="18" spans="1:8" ht="30" customHeight="1" x14ac:dyDescent="0.25">
      <c r="A18" s="136" t="s">
        <v>54</v>
      </c>
      <c r="B18" s="136"/>
      <c r="C18" s="136"/>
      <c r="D18" s="136"/>
      <c r="E18" s="136"/>
      <c r="F18" s="136"/>
      <c r="G18" s="136"/>
      <c r="H18" s="136"/>
    </row>
    <row r="19" spans="1:8" x14ac:dyDescent="0.25">
      <c r="A19" s="136" t="s">
        <v>76</v>
      </c>
      <c r="B19" s="136"/>
      <c r="C19" s="136"/>
      <c r="D19" s="136"/>
      <c r="E19" s="136"/>
      <c r="F19" s="136"/>
      <c r="G19" s="136"/>
      <c r="H19" s="136"/>
    </row>
    <row r="20" spans="1:8" x14ac:dyDescent="0.25">
      <c r="A20" s="136" t="s">
        <v>55</v>
      </c>
      <c r="B20" s="136"/>
      <c r="C20" s="136"/>
      <c r="D20" s="136"/>
      <c r="E20" s="136"/>
      <c r="F20" s="136"/>
      <c r="G20" s="136"/>
      <c r="H20" s="136"/>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I15"/>
  <sheetViews>
    <sheetView showGridLines="0" zoomScale="90" zoomScaleNormal="90" zoomScaleSheetLayoutView="100" workbookViewId="0">
      <selection activeCell="A13" sqref="A13:I13"/>
    </sheetView>
  </sheetViews>
  <sheetFormatPr defaultRowHeight="15" x14ac:dyDescent="0.25"/>
  <cols>
    <col min="1" max="1" width="9.28515625" style="44" bestFit="1" customWidth="1"/>
    <col min="2" max="2" width="24.140625" style="44" bestFit="1" customWidth="1"/>
    <col min="3" max="7" width="10" style="44" bestFit="1" customWidth="1"/>
    <col min="8" max="9" width="9" style="44" customWidth="1"/>
    <col min="10" max="16384" width="9.140625" style="44"/>
  </cols>
  <sheetData>
    <row r="1" spans="1:9" x14ac:dyDescent="0.25">
      <c r="A1" s="141" t="s">
        <v>176</v>
      </c>
      <c r="B1" s="141"/>
      <c r="C1" s="141"/>
      <c r="D1" s="141"/>
      <c r="E1" s="141"/>
      <c r="F1" s="141"/>
      <c r="G1" s="141"/>
      <c r="H1" s="141"/>
      <c r="I1" s="141"/>
    </row>
    <row r="2" spans="1:9" x14ac:dyDescent="0.25">
      <c r="A2" s="149" t="s">
        <v>172</v>
      </c>
      <c r="B2" s="149"/>
      <c r="C2" s="149"/>
      <c r="D2" s="149"/>
      <c r="E2" s="149"/>
      <c r="F2" s="149"/>
      <c r="G2" s="149"/>
      <c r="H2" s="149"/>
      <c r="I2" s="149"/>
    </row>
    <row r="3" spans="1:9" x14ac:dyDescent="0.25">
      <c r="A3" s="145" t="s">
        <v>27</v>
      </c>
      <c r="B3" s="145" t="s">
        <v>28</v>
      </c>
      <c r="C3" s="145">
        <v>2013</v>
      </c>
      <c r="D3" s="145">
        <v>2014</v>
      </c>
      <c r="E3" s="145">
        <v>2015</v>
      </c>
      <c r="F3" s="145">
        <v>2016</v>
      </c>
      <c r="G3" s="145">
        <v>2017</v>
      </c>
      <c r="H3" s="145" t="s">
        <v>66</v>
      </c>
      <c r="I3" s="145"/>
    </row>
    <row r="4" spans="1:9" ht="29.25" x14ac:dyDescent="0.25">
      <c r="A4" s="146"/>
      <c r="B4" s="146"/>
      <c r="C4" s="146"/>
      <c r="D4" s="146"/>
      <c r="E4" s="146"/>
      <c r="F4" s="146"/>
      <c r="G4" s="146"/>
      <c r="H4" s="119" t="s">
        <v>162</v>
      </c>
      <c r="I4" s="119" t="s">
        <v>163</v>
      </c>
    </row>
    <row r="5" spans="1:9" x14ac:dyDescent="0.25">
      <c r="A5" s="40">
        <v>1</v>
      </c>
      <c r="B5" s="77" t="s">
        <v>126</v>
      </c>
      <c r="C5" s="86">
        <v>45216</v>
      </c>
      <c r="D5" s="86">
        <v>45508</v>
      </c>
      <c r="E5" s="86">
        <v>47645</v>
      </c>
      <c r="F5" s="86">
        <v>52301</v>
      </c>
      <c r="G5" s="86">
        <v>55347</v>
      </c>
      <c r="H5" s="91">
        <v>22.405785562632698</v>
      </c>
      <c r="I5" s="91">
        <v>5.8239804210244541</v>
      </c>
    </row>
    <row r="6" spans="1:9" x14ac:dyDescent="0.25">
      <c r="A6" s="40">
        <v>2</v>
      </c>
      <c r="B6" s="77" t="s">
        <v>127</v>
      </c>
      <c r="C6" s="86">
        <v>13029</v>
      </c>
      <c r="D6" s="86">
        <v>13423</v>
      </c>
      <c r="E6" s="86">
        <v>14718</v>
      </c>
      <c r="F6" s="86">
        <v>15949</v>
      </c>
      <c r="G6" s="86">
        <v>17600</v>
      </c>
      <c r="H6" s="91">
        <v>35.083275769437414</v>
      </c>
      <c r="I6" s="91">
        <v>10.351746190983761</v>
      </c>
    </row>
    <row r="7" spans="1:9" x14ac:dyDescent="0.25">
      <c r="A7" s="40">
        <v>3</v>
      </c>
      <c r="B7" s="77" t="s">
        <v>130</v>
      </c>
      <c r="C7" s="86">
        <v>3400</v>
      </c>
      <c r="D7" s="86">
        <v>3714</v>
      </c>
      <c r="E7" s="86">
        <v>4304</v>
      </c>
      <c r="F7" s="86">
        <v>5257</v>
      </c>
      <c r="G7" s="86">
        <v>6131</v>
      </c>
      <c r="H7" s="91">
        <v>80.32352941176471</v>
      </c>
      <c r="I7" s="91">
        <v>16.625451778580942</v>
      </c>
    </row>
    <row r="8" spans="1:9" x14ac:dyDescent="0.25">
      <c r="A8" s="40">
        <v>4</v>
      </c>
      <c r="B8" s="77" t="s">
        <v>135</v>
      </c>
      <c r="C8" s="86">
        <v>1914</v>
      </c>
      <c r="D8" s="86">
        <v>2234</v>
      </c>
      <c r="E8" s="86">
        <v>2553</v>
      </c>
      <c r="F8" s="86">
        <v>3223</v>
      </c>
      <c r="G8" s="86">
        <v>3624</v>
      </c>
      <c r="H8" s="91">
        <v>89.341692789968647</v>
      </c>
      <c r="I8" s="91">
        <v>12.441824387216879</v>
      </c>
    </row>
    <row r="9" spans="1:9" x14ac:dyDescent="0.25">
      <c r="A9" s="40">
        <v>5</v>
      </c>
      <c r="B9" s="77" t="s">
        <v>136</v>
      </c>
      <c r="C9" s="86">
        <v>3610</v>
      </c>
      <c r="D9" s="86">
        <v>3685</v>
      </c>
      <c r="E9" s="86">
        <v>2755</v>
      </c>
      <c r="F9" s="86">
        <v>3139</v>
      </c>
      <c r="G9" s="86">
        <v>3618</v>
      </c>
      <c r="H9" s="91">
        <v>0.221606648199446</v>
      </c>
      <c r="I9" s="91">
        <v>15.259636827014972</v>
      </c>
    </row>
    <row r="10" spans="1:9" x14ac:dyDescent="0.25">
      <c r="A10" s="66">
        <v>6</v>
      </c>
      <c r="B10" s="50" t="s">
        <v>38</v>
      </c>
      <c r="C10" s="56">
        <v>2405</v>
      </c>
      <c r="D10" s="56">
        <v>2510</v>
      </c>
      <c r="E10" s="56">
        <v>2617</v>
      </c>
      <c r="F10" s="56">
        <v>2927</v>
      </c>
      <c r="G10" s="56">
        <v>3072</v>
      </c>
      <c r="H10" s="47">
        <v>27.733887733887734</v>
      </c>
      <c r="I10" s="47">
        <v>4.9538776904680564</v>
      </c>
    </row>
    <row r="11" spans="1:9" x14ac:dyDescent="0.25">
      <c r="A11" s="85"/>
      <c r="B11" s="43" t="s">
        <v>73</v>
      </c>
      <c r="C11" s="97">
        <v>69574</v>
      </c>
      <c r="D11" s="97">
        <v>71074</v>
      </c>
      <c r="E11" s="97">
        <v>74592</v>
      </c>
      <c r="F11" s="97">
        <v>82796</v>
      </c>
      <c r="G11" s="97">
        <v>89392</v>
      </c>
      <c r="H11" s="48">
        <v>28.484778796676917</v>
      </c>
      <c r="I11" s="48">
        <v>7.9665684332576454</v>
      </c>
    </row>
    <row r="12" spans="1:9" x14ac:dyDescent="0.25">
      <c r="A12" s="66"/>
      <c r="B12" s="50"/>
      <c r="C12" s="63"/>
      <c r="D12" s="63"/>
      <c r="E12" s="63"/>
      <c r="F12" s="63"/>
      <c r="G12" s="63"/>
      <c r="H12" s="52"/>
      <c r="I12" s="52"/>
    </row>
    <row r="13" spans="1:9" x14ac:dyDescent="0.25">
      <c r="A13" s="136" t="s">
        <v>54</v>
      </c>
      <c r="B13" s="136"/>
      <c r="C13" s="136"/>
      <c r="D13" s="136"/>
      <c r="E13" s="136"/>
      <c r="F13" s="136"/>
      <c r="G13" s="136"/>
      <c r="H13" s="136"/>
      <c r="I13" s="136"/>
    </row>
    <row r="14" spans="1:9" ht="15" customHeight="1" x14ac:dyDescent="0.25">
      <c r="A14" s="144" t="s">
        <v>55</v>
      </c>
      <c r="B14" s="144"/>
      <c r="C14" s="144"/>
      <c r="D14" s="144"/>
      <c r="E14" s="144"/>
      <c r="F14" s="144"/>
      <c r="G14" s="144"/>
      <c r="H14" s="144"/>
      <c r="I14" s="144"/>
    </row>
    <row r="15" spans="1:9" x14ac:dyDescent="0.25">
      <c r="A15" s="136" t="s">
        <v>57</v>
      </c>
      <c r="B15" s="136"/>
      <c r="C15" s="136"/>
      <c r="D15" s="136"/>
      <c r="E15" s="136"/>
      <c r="F15" s="136"/>
      <c r="G15" s="136"/>
      <c r="H15" s="136"/>
      <c r="I15" s="136"/>
    </row>
  </sheetData>
  <sortState ref="B21:G26">
    <sortCondition descending="1" ref="G21:G26"/>
  </sortState>
  <mergeCells count="13">
    <mergeCell ref="A13:I13"/>
    <mergeCell ref="A14:I14"/>
    <mergeCell ref="A15:I15"/>
    <mergeCell ref="A1:I1"/>
    <mergeCell ref="A3:A4"/>
    <mergeCell ref="B3:B4"/>
    <mergeCell ref="C3:C4"/>
    <mergeCell ref="D3:D4"/>
    <mergeCell ref="E3:E4"/>
    <mergeCell ref="F3:F4"/>
    <mergeCell ref="G3:G4"/>
    <mergeCell ref="H3:I3"/>
    <mergeCell ref="A2:I2"/>
  </mergeCells>
  <pageMargins left="0.7" right="0.7" top="0.75" bottom="0.75" header="0.3" footer="0.3"/>
  <pageSetup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18"/>
  <sheetViews>
    <sheetView showGridLines="0" zoomScale="90" zoomScaleNormal="90" workbookViewId="0">
      <selection activeCell="A16" sqref="A16:E16"/>
    </sheetView>
  </sheetViews>
  <sheetFormatPr defaultRowHeight="15" x14ac:dyDescent="0.25"/>
  <cols>
    <col min="1" max="1" width="16.5703125" style="32" customWidth="1"/>
    <col min="2" max="2" width="10" style="32" customWidth="1"/>
    <col min="3" max="16384" width="9.140625" style="32"/>
  </cols>
  <sheetData>
    <row r="1" spans="1:5" s="35" customFormat="1" ht="33" customHeight="1" x14ac:dyDescent="0.25">
      <c r="A1" s="150" t="s">
        <v>77</v>
      </c>
      <c r="B1" s="150"/>
      <c r="C1" s="150"/>
      <c r="D1" s="150"/>
      <c r="E1" s="150"/>
    </row>
    <row r="2" spans="1:5" s="39" customFormat="1" ht="12" x14ac:dyDescent="0.2">
      <c r="A2" s="107" t="s">
        <v>72</v>
      </c>
      <c r="B2" s="107"/>
      <c r="C2" s="107"/>
      <c r="D2" s="107"/>
      <c r="E2" s="107"/>
    </row>
    <row r="3" spans="1:5" x14ac:dyDescent="0.25">
      <c r="A3" s="106"/>
      <c r="B3" s="106">
        <v>2014</v>
      </c>
      <c r="C3" s="106">
        <v>2015</v>
      </c>
      <c r="D3" s="106">
        <v>2016</v>
      </c>
      <c r="E3" s="106">
        <v>2017</v>
      </c>
    </row>
    <row r="4" spans="1:5" x14ac:dyDescent="0.25">
      <c r="A4" s="74" t="s">
        <v>13</v>
      </c>
      <c r="B4" s="91">
        <v>-0.4</v>
      </c>
      <c r="C4" s="91">
        <v>-1.9</v>
      </c>
      <c r="D4" s="91">
        <v>2</v>
      </c>
      <c r="E4" s="91">
        <v>1.9</v>
      </c>
    </row>
    <row r="5" spans="1:5" x14ac:dyDescent="0.25">
      <c r="A5" s="74" t="s">
        <v>14</v>
      </c>
      <c r="B5" s="91">
        <v>0.5</v>
      </c>
      <c r="C5" s="91">
        <v>-0.3</v>
      </c>
      <c r="D5" s="91">
        <v>0.2</v>
      </c>
      <c r="E5" s="76">
        <v>2.4</v>
      </c>
    </row>
    <row r="6" spans="1:5" x14ac:dyDescent="0.25">
      <c r="A6" s="74" t="s">
        <v>15</v>
      </c>
      <c r="B6" s="91">
        <v>0.9</v>
      </c>
      <c r="C6" s="91">
        <v>-0.5</v>
      </c>
      <c r="D6" s="91">
        <v>0.1</v>
      </c>
      <c r="E6" s="76">
        <v>2</v>
      </c>
    </row>
    <row r="7" spans="1:5" x14ac:dyDescent="0.25">
      <c r="A7" s="74" t="s">
        <v>16</v>
      </c>
      <c r="B7" s="91">
        <v>2.2999999999999998</v>
      </c>
      <c r="C7" s="91">
        <v>-0.4</v>
      </c>
      <c r="D7" s="91">
        <v>0.1</v>
      </c>
      <c r="E7" s="76">
        <v>2.1</v>
      </c>
    </row>
    <row r="8" spans="1:5" s="70" customFormat="1" x14ac:dyDescent="0.25">
      <c r="A8" s="74" t="s">
        <v>17</v>
      </c>
      <c r="B8" s="91">
        <v>2.4</v>
      </c>
      <c r="C8" s="91">
        <v>-0.3</v>
      </c>
      <c r="D8" s="91">
        <v>0.2</v>
      </c>
      <c r="E8" s="76">
        <v>2.5</v>
      </c>
    </row>
    <row r="9" spans="1:5" x14ac:dyDescent="0.25">
      <c r="A9" s="77" t="s">
        <v>18</v>
      </c>
      <c r="B9" s="92">
        <v>1.9</v>
      </c>
      <c r="C9" s="92">
        <v>0.1</v>
      </c>
      <c r="D9" s="92">
        <v>0.9</v>
      </c>
      <c r="E9" s="78">
        <v>2.6</v>
      </c>
    </row>
    <row r="10" spans="1:5" x14ac:dyDescent="0.25">
      <c r="A10" s="74" t="s">
        <v>19</v>
      </c>
      <c r="B10" s="91">
        <v>3.5</v>
      </c>
      <c r="C10" s="91">
        <v>-3.3</v>
      </c>
      <c r="D10" s="91">
        <v>3.3</v>
      </c>
      <c r="E10" s="76"/>
    </row>
    <row r="11" spans="1:5" x14ac:dyDescent="0.25">
      <c r="A11" s="74" t="s">
        <v>20</v>
      </c>
      <c r="B11" s="91">
        <v>2.5</v>
      </c>
      <c r="C11" s="91">
        <v>-2.7</v>
      </c>
      <c r="D11" s="91">
        <v>3.3</v>
      </c>
      <c r="E11" s="76"/>
    </row>
    <row r="12" spans="1:5" s="70" customFormat="1" x14ac:dyDescent="0.25">
      <c r="A12" s="74" t="s">
        <v>21</v>
      </c>
      <c r="B12" s="91">
        <v>2.1</v>
      </c>
      <c r="C12" s="91">
        <v>-2.7</v>
      </c>
      <c r="D12" s="91">
        <v>2.9</v>
      </c>
      <c r="E12" s="76"/>
    </row>
    <row r="13" spans="1:5" x14ac:dyDescent="0.25">
      <c r="A13" s="74" t="s">
        <v>22</v>
      </c>
      <c r="B13" s="91">
        <v>-0.2</v>
      </c>
      <c r="C13" s="91">
        <v>1.4</v>
      </c>
      <c r="D13" s="91">
        <v>0.3</v>
      </c>
      <c r="E13" s="76"/>
    </row>
    <row r="14" spans="1:5" x14ac:dyDescent="0.25">
      <c r="A14" s="74" t="s">
        <v>23</v>
      </c>
      <c r="B14" s="91">
        <v>1.5</v>
      </c>
      <c r="C14" s="91">
        <v>-0.2</v>
      </c>
      <c r="D14" s="91">
        <v>0.2</v>
      </c>
      <c r="E14" s="76"/>
    </row>
    <row r="15" spans="1:5" x14ac:dyDescent="0.25">
      <c r="A15" s="51" t="s">
        <v>24</v>
      </c>
      <c r="B15" s="53">
        <v>-0.2</v>
      </c>
      <c r="C15" s="53">
        <v>0.9</v>
      </c>
      <c r="D15" s="53">
        <v>0.2</v>
      </c>
      <c r="E15" s="104"/>
    </row>
    <row r="16" spans="1:5" ht="30" customHeight="1" x14ac:dyDescent="0.25">
      <c r="A16" s="144" t="s">
        <v>54</v>
      </c>
      <c r="B16" s="144"/>
      <c r="C16" s="144"/>
      <c r="D16" s="144"/>
      <c r="E16" s="144"/>
    </row>
    <row r="17" spans="1:5" ht="30" customHeight="1" x14ac:dyDescent="0.25">
      <c r="A17" s="144" t="s">
        <v>55</v>
      </c>
      <c r="B17" s="144"/>
      <c r="C17" s="144"/>
      <c r="D17" s="144"/>
      <c r="E17" s="144"/>
    </row>
    <row r="18" spans="1:5" x14ac:dyDescent="0.25">
      <c r="A18" s="144" t="s">
        <v>57</v>
      </c>
      <c r="B18" s="144"/>
      <c r="C18" s="144"/>
      <c r="D18" s="144"/>
      <c r="E18" s="144"/>
    </row>
  </sheetData>
  <mergeCells count="4">
    <mergeCell ref="A1:E1"/>
    <mergeCell ref="A16:E16"/>
    <mergeCell ref="A17:E17"/>
    <mergeCell ref="A18:E18"/>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20"/>
  <sheetViews>
    <sheetView showGridLines="0" zoomScale="90" zoomScaleNormal="90" zoomScaleSheetLayoutView="90" workbookViewId="0">
      <selection activeCell="A18" sqref="A18:H18"/>
    </sheetView>
  </sheetViews>
  <sheetFormatPr defaultRowHeight="15" x14ac:dyDescent="0.25"/>
  <cols>
    <col min="1" max="1" width="19.85546875" style="32" customWidth="1"/>
    <col min="2" max="6" width="10" style="32" bestFit="1" customWidth="1"/>
    <col min="7" max="8" width="10.28515625" style="32" customWidth="1"/>
    <col min="9" max="16384" width="9.140625" style="32"/>
  </cols>
  <sheetData>
    <row r="1" spans="1:8" s="35" customFormat="1" x14ac:dyDescent="0.25">
      <c r="A1" s="141" t="s">
        <v>174</v>
      </c>
      <c r="B1" s="141"/>
      <c r="C1" s="141"/>
      <c r="D1" s="141"/>
      <c r="E1" s="141"/>
      <c r="F1" s="141"/>
      <c r="G1" s="141"/>
      <c r="H1" s="141"/>
    </row>
    <row r="2" spans="1:8" x14ac:dyDescent="0.25">
      <c r="A2" s="145"/>
      <c r="B2" s="145">
        <v>2013</v>
      </c>
      <c r="C2" s="145">
        <v>2014</v>
      </c>
      <c r="D2" s="145">
        <v>2015</v>
      </c>
      <c r="E2" s="145">
        <v>2016</v>
      </c>
      <c r="F2" s="145">
        <v>2017</v>
      </c>
      <c r="G2" s="147" t="s">
        <v>66</v>
      </c>
      <c r="H2" s="147"/>
    </row>
    <row r="3" spans="1:8" ht="33" customHeight="1" x14ac:dyDescent="0.25">
      <c r="A3" s="146"/>
      <c r="B3" s="146"/>
      <c r="C3" s="146"/>
      <c r="D3" s="146"/>
      <c r="E3" s="146"/>
      <c r="F3" s="146"/>
      <c r="G3" s="119" t="s">
        <v>162</v>
      </c>
      <c r="H3" s="119" t="s">
        <v>163</v>
      </c>
    </row>
    <row r="4" spans="1:8" x14ac:dyDescent="0.25">
      <c r="A4" s="74" t="s">
        <v>13</v>
      </c>
      <c r="B4" s="86">
        <v>50640</v>
      </c>
      <c r="C4" s="86">
        <v>50425</v>
      </c>
      <c r="D4" s="86">
        <v>49477</v>
      </c>
      <c r="E4" s="86">
        <v>50482</v>
      </c>
      <c r="F4" s="86">
        <v>51430</v>
      </c>
      <c r="G4" s="75">
        <v>1.5600315955766191</v>
      </c>
      <c r="H4" s="75">
        <v>1.8778970722237629</v>
      </c>
    </row>
    <row r="5" spans="1:8" x14ac:dyDescent="0.25">
      <c r="A5" s="74" t="s">
        <v>14</v>
      </c>
      <c r="B5" s="86">
        <v>50191</v>
      </c>
      <c r="C5" s="86">
        <v>50458</v>
      </c>
      <c r="D5" s="86">
        <v>50318</v>
      </c>
      <c r="E5" s="86">
        <v>50416</v>
      </c>
      <c r="F5" s="86">
        <v>51614</v>
      </c>
      <c r="G5" s="75">
        <v>2.835169651929629</v>
      </c>
      <c r="H5" s="75">
        <v>2.3762297683275149</v>
      </c>
    </row>
    <row r="6" spans="1:8" x14ac:dyDescent="0.25">
      <c r="A6" s="74" t="s">
        <v>15</v>
      </c>
      <c r="B6" s="86">
        <v>50181</v>
      </c>
      <c r="C6" s="86">
        <v>50623</v>
      </c>
      <c r="D6" s="86">
        <v>50361</v>
      </c>
      <c r="E6" s="86">
        <v>50424</v>
      </c>
      <c r="F6" s="86">
        <v>51442</v>
      </c>
      <c r="G6" s="75">
        <v>2.5129032900898749</v>
      </c>
      <c r="H6" s="75">
        <v>2.0188798984610501</v>
      </c>
    </row>
    <row r="7" spans="1:8" x14ac:dyDescent="0.25">
      <c r="A7" s="74" t="s">
        <v>16</v>
      </c>
      <c r="B7" s="86">
        <v>49387</v>
      </c>
      <c r="C7" s="86">
        <v>50526</v>
      </c>
      <c r="D7" s="86">
        <v>50326</v>
      </c>
      <c r="E7" s="86">
        <v>50374</v>
      </c>
      <c r="F7" s="86">
        <v>51438</v>
      </c>
      <c r="G7" s="75">
        <v>4.1529147346467701</v>
      </c>
      <c r="H7" s="75">
        <v>2.112200738476198</v>
      </c>
    </row>
    <row r="8" spans="1:8" s="70" customFormat="1" x14ac:dyDescent="0.25">
      <c r="A8" s="74" t="s">
        <v>17</v>
      </c>
      <c r="B8" s="86">
        <v>49424</v>
      </c>
      <c r="C8" s="86">
        <v>50633</v>
      </c>
      <c r="D8" s="86">
        <v>50469</v>
      </c>
      <c r="E8" s="86">
        <v>50554</v>
      </c>
      <c r="F8" s="86">
        <v>51803</v>
      </c>
      <c r="G8" s="75">
        <v>4.8134509550016187</v>
      </c>
      <c r="H8" s="75">
        <v>2.4706254697946748</v>
      </c>
    </row>
    <row r="9" spans="1:8" x14ac:dyDescent="0.25">
      <c r="A9" s="77" t="s">
        <v>18</v>
      </c>
      <c r="B9" s="89">
        <v>49415</v>
      </c>
      <c r="C9" s="89">
        <v>50336</v>
      </c>
      <c r="D9" s="89">
        <v>50373</v>
      </c>
      <c r="E9" s="89">
        <v>50823</v>
      </c>
      <c r="F9" s="89">
        <v>52144</v>
      </c>
      <c r="G9" s="90">
        <v>5.5226145907113224</v>
      </c>
      <c r="H9" s="90">
        <v>2.5992168899907524</v>
      </c>
    </row>
    <row r="10" spans="1:8" x14ac:dyDescent="0.25">
      <c r="A10" s="74" t="s">
        <v>19</v>
      </c>
      <c r="B10" s="86">
        <v>49387</v>
      </c>
      <c r="C10" s="86">
        <v>51107</v>
      </c>
      <c r="D10" s="86">
        <v>49403</v>
      </c>
      <c r="E10" s="86">
        <v>51021</v>
      </c>
      <c r="F10" s="86"/>
      <c r="G10" s="76"/>
      <c r="H10" s="76"/>
    </row>
    <row r="11" spans="1:8" x14ac:dyDescent="0.25">
      <c r="A11" s="74" t="s">
        <v>20</v>
      </c>
      <c r="B11" s="86">
        <v>49434</v>
      </c>
      <c r="C11" s="86">
        <v>50671</v>
      </c>
      <c r="D11" s="86">
        <v>49320</v>
      </c>
      <c r="E11" s="86">
        <v>50957</v>
      </c>
      <c r="F11" s="86"/>
      <c r="G11" s="76"/>
      <c r="H11" s="76"/>
    </row>
    <row r="12" spans="1:8" s="70" customFormat="1" x14ac:dyDescent="0.25">
      <c r="A12" s="74" t="s">
        <v>21</v>
      </c>
      <c r="B12" s="86">
        <v>49546</v>
      </c>
      <c r="C12" s="86">
        <v>50574</v>
      </c>
      <c r="D12" s="86">
        <v>49231</v>
      </c>
      <c r="E12" s="86">
        <v>50677</v>
      </c>
      <c r="F12" s="86"/>
      <c r="G12" s="76"/>
      <c r="H12" s="76"/>
    </row>
    <row r="13" spans="1:8" x14ac:dyDescent="0.25">
      <c r="A13" s="74" t="s">
        <v>22</v>
      </c>
      <c r="B13" s="86">
        <v>49890</v>
      </c>
      <c r="C13" s="86">
        <v>49789</v>
      </c>
      <c r="D13" s="86">
        <v>50486</v>
      </c>
      <c r="E13" s="86">
        <v>50637</v>
      </c>
      <c r="F13" s="86"/>
      <c r="G13" s="76"/>
      <c r="H13" s="76"/>
    </row>
    <row r="14" spans="1:8" x14ac:dyDescent="0.25">
      <c r="A14" s="74" t="s">
        <v>23</v>
      </c>
      <c r="B14" s="86">
        <v>49851</v>
      </c>
      <c r="C14" s="86">
        <v>50605</v>
      </c>
      <c r="D14" s="86">
        <v>50522</v>
      </c>
      <c r="E14" s="86">
        <v>50625</v>
      </c>
      <c r="F14" s="86"/>
      <c r="G14" s="76"/>
      <c r="H14" s="76"/>
    </row>
    <row r="15" spans="1:8" x14ac:dyDescent="0.25">
      <c r="A15" s="42" t="s">
        <v>24</v>
      </c>
      <c r="B15" s="56">
        <v>50191</v>
      </c>
      <c r="C15" s="56">
        <v>50083</v>
      </c>
      <c r="D15" s="56">
        <v>50521</v>
      </c>
      <c r="E15" s="56">
        <v>50616</v>
      </c>
      <c r="F15" s="56"/>
      <c r="G15" s="57"/>
      <c r="H15" s="57"/>
    </row>
    <row r="16" spans="1:8" x14ac:dyDescent="0.25">
      <c r="A16" s="50" t="s">
        <v>164</v>
      </c>
      <c r="B16" s="58">
        <v>49873</v>
      </c>
      <c r="C16" s="58">
        <v>50500.166666666664</v>
      </c>
      <c r="D16" s="58">
        <v>50220.666666666664</v>
      </c>
      <c r="E16" s="58">
        <v>50512.166666666664</v>
      </c>
      <c r="F16" s="58">
        <v>51645.166666666664</v>
      </c>
      <c r="G16" s="99">
        <v>3.5661808029926392</v>
      </c>
      <c r="H16" s="59">
        <v>2.2425083062123252</v>
      </c>
    </row>
    <row r="17" spans="1:8" x14ac:dyDescent="0.25">
      <c r="A17" s="43" t="s">
        <v>114</v>
      </c>
      <c r="B17" s="60">
        <v>49794.75</v>
      </c>
      <c r="C17" s="60">
        <v>50485.833333333336</v>
      </c>
      <c r="D17" s="60">
        <v>50067.25</v>
      </c>
      <c r="E17" s="60">
        <v>50633.833333333336</v>
      </c>
      <c r="F17" s="97"/>
      <c r="G17" s="97"/>
      <c r="H17" s="97"/>
    </row>
    <row r="18" spans="1:8" ht="30" customHeight="1" x14ac:dyDescent="0.25">
      <c r="A18" s="136" t="s">
        <v>54</v>
      </c>
      <c r="B18" s="136"/>
      <c r="C18" s="136"/>
      <c r="D18" s="136"/>
      <c r="E18" s="136"/>
      <c r="F18" s="136"/>
      <c r="G18" s="136"/>
      <c r="H18" s="136"/>
    </row>
    <row r="19" spans="1:8" x14ac:dyDescent="0.25">
      <c r="A19" s="136" t="s">
        <v>55</v>
      </c>
      <c r="B19" s="136"/>
      <c r="C19" s="136"/>
      <c r="D19" s="136"/>
      <c r="E19" s="136"/>
      <c r="F19" s="136"/>
      <c r="G19" s="136"/>
      <c r="H19" s="136"/>
    </row>
    <row r="20" spans="1:8" x14ac:dyDescent="0.25">
      <c r="A20" s="136" t="s">
        <v>57</v>
      </c>
      <c r="B20" s="136"/>
      <c r="C20" s="136"/>
      <c r="D20" s="136"/>
      <c r="E20" s="136"/>
      <c r="F20" s="136"/>
      <c r="G20" s="136"/>
      <c r="H20" s="136"/>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24"/>
  <sheetViews>
    <sheetView showGridLines="0" tabSelected="1" zoomScale="90" zoomScaleNormal="90" zoomScaleSheetLayoutView="90" workbookViewId="0">
      <selection activeCell="A20" sqref="A20:I20"/>
    </sheetView>
  </sheetViews>
  <sheetFormatPr defaultRowHeight="15" x14ac:dyDescent="0.25"/>
  <cols>
    <col min="1" max="1" width="9.140625" style="80"/>
    <col min="2" max="2" width="23.140625" style="80" bestFit="1" customWidth="1"/>
    <col min="3" max="7" width="10.5703125" style="80" bestFit="1" customWidth="1"/>
    <col min="8" max="9" width="7.28515625" style="80" customWidth="1"/>
    <col min="10" max="10" width="9.140625" style="80"/>
    <col min="11" max="11" width="51.140625" style="80" customWidth="1"/>
    <col min="12" max="16384" width="9.140625" style="80"/>
  </cols>
  <sheetData>
    <row r="1" spans="1:9" s="79" customFormat="1" x14ac:dyDescent="0.25">
      <c r="A1" s="151" t="s">
        <v>175</v>
      </c>
      <c r="B1" s="151"/>
      <c r="C1" s="151"/>
      <c r="D1" s="151"/>
      <c r="E1" s="151"/>
      <c r="F1" s="151"/>
      <c r="G1" s="151"/>
      <c r="H1" s="151"/>
      <c r="I1" s="151"/>
    </row>
    <row r="2" spans="1:9" s="79" customFormat="1" x14ac:dyDescent="0.25">
      <c r="A2" s="79" t="s">
        <v>172</v>
      </c>
    </row>
    <row r="3" spans="1:9" x14ac:dyDescent="0.25">
      <c r="A3" s="152" t="s">
        <v>27</v>
      </c>
      <c r="B3" s="152" t="s">
        <v>28</v>
      </c>
      <c r="C3" s="152">
        <v>2013</v>
      </c>
      <c r="D3" s="152">
        <v>2014</v>
      </c>
      <c r="E3" s="152">
        <v>2015</v>
      </c>
      <c r="F3" s="152">
        <v>2016</v>
      </c>
      <c r="G3" s="152">
        <v>2017</v>
      </c>
      <c r="H3" s="154" t="s">
        <v>66</v>
      </c>
      <c r="I3" s="154"/>
    </row>
    <row r="4" spans="1:9" ht="29.25" x14ac:dyDescent="0.25">
      <c r="A4" s="153"/>
      <c r="B4" s="153"/>
      <c r="C4" s="153">
        <v>2012</v>
      </c>
      <c r="D4" s="153">
        <v>2012</v>
      </c>
      <c r="E4" s="153">
        <v>2012</v>
      </c>
      <c r="F4" s="153">
        <v>2012</v>
      </c>
      <c r="G4" s="153">
        <v>2012</v>
      </c>
      <c r="H4" s="109" t="s">
        <v>162</v>
      </c>
      <c r="I4" s="109" t="s">
        <v>163</v>
      </c>
    </row>
    <row r="5" spans="1:9" x14ac:dyDescent="0.25">
      <c r="A5" s="40">
        <v>1</v>
      </c>
      <c r="B5" s="93" t="s">
        <v>151</v>
      </c>
      <c r="C5" s="81">
        <v>11166</v>
      </c>
      <c r="D5" s="81">
        <v>10708</v>
      </c>
      <c r="E5" s="81">
        <v>10773</v>
      </c>
      <c r="F5" s="81">
        <v>10682</v>
      </c>
      <c r="G5" s="81">
        <v>11675</v>
      </c>
      <c r="H5" s="82">
        <v>4.5584811033494539</v>
      </c>
      <c r="I5" s="82">
        <v>9.2960119827747612</v>
      </c>
    </row>
    <row r="6" spans="1:9" x14ac:dyDescent="0.25">
      <c r="A6" s="40">
        <v>2</v>
      </c>
      <c r="B6" s="93" t="s">
        <v>129</v>
      </c>
      <c r="C6" s="81">
        <v>9422</v>
      </c>
      <c r="D6" s="81">
        <v>9603</v>
      </c>
      <c r="E6" s="81">
        <v>9924</v>
      </c>
      <c r="F6" s="81">
        <v>10759</v>
      </c>
      <c r="G6" s="81">
        <v>11577</v>
      </c>
      <c r="H6" s="82">
        <v>22.872001698153259</v>
      </c>
      <c r="I6" s="82">
        <v>7.602937075936425</v>
      </c>
    </row>
    <row r="7" spans="1:9" x14ac:dyDescent="0.25">
      <c r="A7" s="40">
        <v>3</v>
      </c>
      <c r="B7" s="93" t="s">
        <v>132</v>
      </c>
      <c r="C7" s="81">
        <v>8998</v>
      </c>
      <c r="D7" s="81">
        <v>9331</v>
      </c>
      <c r="E7" s="81">
        <v>7925</v>
      </c>
      <c r="F7" s="81">
        <v>6779</v>
      </c>
      <c r="G7" s="81">
        <v>5560</v>
      </c>
      <c r="H7" s="82">
        <v>-38.208490775727938</v>
      </c>
      <c r="I7" s="82">
        <v>-17.98200324531642</v>
      </c>
    </row>
    <row r="8" spans="1:9" x14ac:dyDescent="0.25">
      <c r="A8" s="40">
        <v>4</v>
      </c>
      <c r="B8" s="93" t="s">
        <v>140</v>
      </c>
      <c r="C8" s="81">
        <v>5621</v>
      </c>
      <c r="D8" s="81">
        <v>5834</v>
      </c>
      <c r="E8" s="81">
        <v>5995</v>
      </c>
      <c r="F8" s="81">
        <v>5306</v>
      </c>
      <c r="G8" s="81">
        <v>5521</v>
      </c>
      <c r="H8" s="82">
        <v>-1.7790428749332861</v>
      </c>
      <c r="I8" s="82">
        <v>4.0520165849981149</v>
      </c>
    </row>
    <row r="9" spans="1:9" x14ac:dyDescent="0.25">
      <c r="A9" s="40"/>
      <c r="B9" s="105" t="s">
        <v>152</v>
      </c>
      <c r="C9" s="81">
        <v>2344</v>
      </c>
      <c r="D9" s="81">
        <v>2912</v>
      </c>
      <c r="E9" s="81">
        <v>3168</v>
      </c>
      <c r="F9" s="81">
        <v>3534</v>
      </c>
      <c r="G9" s="81">
        <v>5521</v>
      </c>
      <c r="H9" s="82">
        <v>135.53754266211604</v>
      </c>
      <c r="I9" s="82">
        <v>56.225240520656484</v>
      </c>
    </row>
    <row r="10" spans="1:9" x14ac:dyDescent="0.25">
      <c r="A10" s="40"/>
      <c r="B10" s="105" t="s">
        <v>153</v>
      </c>
      <c r="C10" s="81">
        <v>2067</v>
      </c>
      <c r="D10" s="81">
        <v>2039</v>
      </c>
      <c r="E10" s="81">
        <v>2827</v>
      </c>
      <c r="F10" s="81">
        <v>1772</v>
      </c>
      <c r="G10" s="81" t="s">
        <v>179</v>
      </c>
      <c r="H10" s="81" t="s">
        <v>179</v>
      </c>
      <c r="I10" s="81" t="s">
        <v>179</v>
      </c>
    </row>
    <row r="11" spans="1:9" x14ac:dyDescent="0.25">
      <c r="A11" s="40"/>
      <c r="B11" s="105" t="s">
        <v>143</v>
      </c>
      <c r="C11" s="81">
        <v>1210</v>
      </c>
      <c r="D11" s="81">
        <v>883</v>
      </c>
      <c r="E11" s="81" t="s">
        <v>179</v>
      </c>
      <c r="F11" s="81" t="s">
        <v>179</v>
      </c>
      <c r="G11" s="81" t="s">
        <v>179</v>
      </c>
      <c r="H11" s="81" t="s">
        <v>179</v>
      </c>
      <c r="I11" s="81" t="s">
        <v>179</v>
      </c>
    </row>
    <row r="12" spans="1:9" x14ac:dyDescent="0.25">
      <c r="A12" s="40">
        <v>5</v>
      </c>
      <c r="B12" s="93" t="s">
        <v>157</v>
      </c>
      <c r="C12" s="81">
        <v>4145</v>
      </c>
      <c r="D12" s="81">
        <v>3816</v>
      </c>
      <c r="E12" s="81">
        <v>3232</v>
      </c>
      <c r="F12" s="81">
        <v>3548</v>
      </c>
      <c r="G12" s="81">
        <v>3896</v>
      </c>
      <c r="H12" s="82">
        <v>-6.0072376357056694</v>
      </c>
      <c r="I12" s="82">
        <v>9.8083427282976317</v>
      </c>
    </row>
    <row r="13" spans="1:9" x14ac:dyDescent="0.25">
      <c r="A13" s="40">
        <v>6</v>
      </c>
      <c r="B13" s="93" t="s">
        <v>156</v>
      </c>
      <c r="C13" s="81">
        <v>2640</v>
      </c>
      <c r="D13" s="81">
        <v>2815</v>
      </c>
      <c r="E13" s="81">
        <v>3123</v>
      </c>
      <c r="F13" s="81">
        <v>3303</v>
      </c>
      <c r="G13" s="81">
        <v>3393</v>
      </c>
      <c r="H13" s="82">
        <v>28.522727272727273</v>
      </c>
      <c r="I13" s="82">
        <v>2.7247956403269753</v>
      </c>
    </row>
    <row r="14" spans="1:9" x14ac:dyDescent="0.25">
      <c r="A14" s="40">
        <v>7</v>
      </c>
      <c r="B14" s="93" t="s">
        <v>155</v>
      </c>
      <c r="C14" s="81">
        <v>1710</v>
      </c>
      <c r="D14" s="81">
        <v>1975</v>
      </c>
      <c r="E14" s="81">
        <v>2567</v>
      </c>
      <c r="F14" s="81">
        <v>2956</v>
      </c>
      <c r="G14" s="81">
        <v>3035</v>
      </c>
      <c r="H14" s="82">
        <v>77.485380116959064</v>
      </c>
      <c r="I14" s="82">
        <v>2.6725304465493909</v>
      </c>
    </row>
    <row r="15" spans="1:9" x14ac:dyDescent="0.25">
      <c r="A15" s="40">
        <v>8</v>
      </c>
      <c r="B15" s="93" t="s">
        <v>147</v>
      </c>
      <c r="C15" s="81">
        <v>1072</v>
      </c>
      <c r="D15" s="81">
        <v>1424</v>
      </c>
      <c r="E15" s="81">
        <v>2210</v>
      </c>
      <c r="F15" s="81">
        <v>2597</v>
      </c>
      <c r="G15" s="81">
        <v>2962</v>
      </c>
      <c r="H15" s="82">
        <v>176.30597014925374</v>
      </c>
      <c r="I15" s="82">
        <v>14.054678475163652</v>
      </c>
    </row>
    <row r="16" spans="1:9" x14ac:dyDescent="0.25">
      <c r="A16" s="40">
        <v>9</v>
      </c>
      <c r="B16" s="93" t="s">
        <v>148</v>
      </c>
      <c r="C16" s="81">
        <v>1077</v>
      </c>
      <c r="D16" s="81">
        <v>1209</v>
      </c>
      <c r="E16" s="81">
        <v>1556</v>
      </c>
      <c r="F16" s="81">
        <v>1822</v>
      </c>
      <c r="G16" s="81">
        <v>1803</v>
      </c>
      <c r="H16" s="82">
        <v>67.409470752089135</v>
      </c>
      <c r="I16" s="82">
        <v>-1.0428100987925357</v>
      </c>
    </row>
    <row r="17" spans="1:9" x14ac:dyDescent="0.25">
      <c r="A17" s="40">
        <v>10</v>
      </c>
      <c r="B17" s="93" t="s">
        <v>154</v>
      </c>
      <c r="C17" s="81">
        <v>1082</v>
      </c>
      <c r="D17" s="81">
        <v>1098</v>
      </c>
      <c r="E17" s="81">
        <v>1173</v>
      </c>
      <c r="F17" s="81">
        <v>1325</v>
      </c>
      <c r="G17" s="81">
        <v>1389</v>
      </c>
      <c r="H17" s="82">
        <v>28.373382624768944</v>
      </c>
      <c r="I17" s="82">
        <v>4.8301886792452828</v>
      </c>
    </row>
    <row r="18" spans="1:9" x14ac:dyDescent="0.25">
      <c r="A18" s="66">
        <v>11</v>
      </c>
      <c r="B18" s="93" t="s">
        <v>150</v>
      </c>
      <c r="C18" s="81">
        <v>2482</v>
      </c>
      <c r="D18" s="81">
        <v>2523</v>
      </c>
      <c r="E18" s="81">
        <v>1895</v>
      </c>
      <c r="F18" s="82">
        <v>1746</v>
      </c>
      <c r="G18" s="81">
        <v>1333</v>
      </c>
      <c r="H18" s="82">
        <v>-46.293311845286063</v>
      </c>
      <c r="I18" s="82">
        <v>-23.65406643757159</v>
      </c>
    </row>
    <row r="19" spans="1:9" x14ac:dyDescent="0.25">
      <c r="A19" s="100"/>
      <c r="B19" s="101" t="s">
        <v>73</v>
      </c>
      <c r="C19" s="102">
        <v>49415</v>
      </c>
      <c r="D19" s="102">
        <v>50336</v>
      </c>
      <c r="E19" s="102">
        <v>50373</v>
      </c>
      <c r="F19" s="102">
        <v>50823</v>
      </c>
      <c r="G19" s="102">
        <v>52144</v>
      </c>
      <c r="H19" s="103">
        <v>5.5226145907113224</v>
      </c>
      <c r="I19" s="103">
        <v>2.5992168899907524</v>
      </c>
    </row>
    <row r="20" spans="1:9" ht="30" customHeight="1" x14ac:dyDescent="0.25">
      <c r="A20" s="155" t="s">
        <v>54</v>
      </c>
      <c r="B20" s="155"/>
      <c r="C20" s="155"/>
      <c r="D20" s="155"/>
      <c r="E20" s="155"/>
      <c r="F20" s="155"/>
      <c r="G20" s="155"/>
      <c r="H20" s="155"/>
      <c r="I20" s="155"/>
    </row>
    <row r="21" spans="1:9" ht="15" customHeight="1" x14ac:dyDescent="0.25">
      <c r="A21" s="156" t="s">
        <v>55</v>
      </c>
      <c r="B21" s="156"/>
      <c r="C21" s="156"/>
      <c r="D21" s="156"/>
      <c r="E21" s="156"/>
      <c r="F21" s="156"/>
      <c r="G21" s="156"/>
      <c r="H21" s="156"/>
      <c r="I21" s="156"/>
    </row>
    <row r="22" spans="1:9" ht="30" customHeight="1" x14ac:dyDescent="0.25">
      <c r="A22" s="156" t="s">
        <v>177</v>
      </c>
      <c r="B22" s="156"/>
      <c r="C22" s="156"/>
      <c r="D22" s="156"/>
      <c r="E22" s="156"/>
      <c r="F22" s="156"/>
      <c r="G22" s="156"/>
      <c r="H22" s="156"/>
      <c r="I22" s="156"/>
    </row>
    <row r="23" spans="1:9" ht="30" customHeight="1" x14ac:dyDescent="0.25">
      <c r="A23" s="156" t="s">
        <v>78</v>
      </c>
      <c r="B23" s="156"/>
      <c r="C23" s="156"/>
      <c r="D23" s="156"/>
      <c r="E23" s="156"/>
      <c r="F23" s="156"/>
      <c r="G23" s="156"/>
      <c r="H23" s="156"/>
      <c r="I23" s="156"/>
    </row>
    <row r="24" spans="1:9" ht="15" customHeight="1" x14ac:dyDescent="0.25">
      <c r="A24" s="156" t="s">
        <v>57</v>
      </c>
      <c r="B24" s="156"/>
      <c r="C24" s="156"/>
      <c r="D24" s="156"/>
      <c r="E24" s="156"/>
      <c r="F24" s="156"/>
      <c r="G24" s="156"/>
      <c r="H24" s="156"/>
      <c r="I24" s="156"/>
    </row>
  </sheetData>
  <mergeCells count="14">
    <mergeCell ref="A20:I20"/>
    <mergeCell ref="A21:I21"/>
    <mergeCell ref="A22:I22"/>
    <mergeCell ref="A23:I23"/>
    <mergeCell ref="A24:I24"/>
    <mergeCell ref="A1:I1"/>
    <mergeCell ref="A3:A4"/>
    <mergeCell ref="B3:B4"/>
    <mergeCell ref="H3:I3"/>
    <mergeCell ref="G3:G4"/>
    <mergeCell ref="F3:F4"/>
    <mergeCell ref="C3:C4"/>
    <mergeCell ref="D3:D4"/>
    <mergeCell ref="E3:E4"/>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3"/>
  <sheetViews>
    <sheetView topLeftCell="A38" workbookViewId="0">
      <selection activeCell="A49" sqref="A49"/>
    </sheetView>
  </sheetViews>
  <sheetFormatPr defaultRowHeight="15" x14ac:dyDescent="0.25"/>
  <cols>
    <col min="1" max="1" width="144.42578125" style="8" customWidth="1"/>
    <col min="2" max="2" width="10.7109375" style="13" bestFit="1" customWidth="1"/>
    <col min="3" max="3" width="33.28515625" style="13" customWidth="1"/>
    <col min="4" max="4" width="9.140625" style="13"/>
    <col min="5" max="16384" width="9.140625" style="8"/>
  </cols>
  <sheetData>
    <row r="1" spans="1:8" x14ac:dyDescent="0.25">
      <c r="A1" s="13" t="str">
        <f>CONCATENATE(SourceData!C1, " ", SourceData!A2, " Passenger Airline Employment Data")</f>
        <v>June 2017 Passenger Airline Employment Data</v>
      </c>
    </row>
    <row r="2" spans="1:8" x14ac:dyDescent="0.25">
      <c r="A2" s="13"/>
    </row>
    <row r="3" spans="1:8" ht="30" x14ac:dyDescent="0.25">
      <c r="A3" s="12"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f>
        <v>U.S. scheduled passenger airlines employed 3.8 percent more workers in June 2017 than in June 2016, the U.S. Department of Transportation’s Bureau of Transportation Statistics (BTS) reported today. </v>
      </c>
      <c r="B3" s="18"/>
    </row>
    <row r="4" spans="1:8" ht="30" x14ac:dyDescent="0.25">
      <c r="A4" s="12" t="str">
        <f>CONCATENATE(SourceData!C1, " was the highest monthly total (", TEXT(Table4!F7,"##,###"), ") since July 2005 (428,091) and was the 44th consecutive month that U.S. scheduled passenger airline full-time equivalent (FTE) employment exceeded the same month of the previous year (Tables 1, 2, 3). ")</f>
        <v xml:space="preserve">June was the highest monthly total (427,818) since July 2005 (428,091) and was the 44th consecutive month that U.S. scheduled passenger airline full-time equivalent (FTE) employment exceeded the same month of the previous year (Tables 1, 2, 3). </v>
      </c>
      <c r="B4" s="18"/>
    </row>
    <row r="5" spans="1:8" x14ac:dyDescent="0.25">
      <c r="A5" s="12"/>
      <c r="B5" s="18"/>
    </row>
    <row r="6" spans="1:8" s="9" customFormat="1" ht="30" x14ac:dyDescent="0.25">
      <c r="A6" s="12" t="str">
        <f>CONCATENATE("Month-to-month, the number of FTEs ",IF(Table1a!F15&gt;0,"rose ","fell "), Table1a!F15, " percent"," from ",SourceData!E1, " to ", SourceData!C1," (Table 1A). Scheduled passenger airline categories include network, low-cost, regional and other airlines. ", HYPERLINK("http://www.transtats.bts.gov/Employment/","Historical employment data")," can be found on the BTS web site.")</f>
        <v>Month-to-month, the number of FTEs rose 0.5 percent from May to June (Table 1A). Scheduled passenger airline categories include network, low-cost, regional and other airlines. Historical employment data can be found on the BTS web site.</v>
      </c>
      <c r="B6" s="18"/>
      <c r="C6" s="12"/>
      <c r="D6" s="12"/>
    </row>
    <row r="7" spans="1:8" x14ac:dyDescent="0.25">
      <c r="A7" s="12"/>
      <c r="B7" s="18"/>
    </row>
    <row r="8" spans="1:8" ht="30" x14ac:dyDescent="0.25">
      <c r="A8" s="12" t="str">
        <f>CONCATENATE("The four network airlines that collectively employ ",ROUND(Table4!B8*100,1), " percent of the scheduled passenger airline FTEs reported ", Table1!B16, " percent", IF(Table1!B16&gt;0," more ", " fewer "), "FTEs in ", SourceData!C1, " ", SourceData!A2, " than in ", SourceData!C1, " ", SourceData!A2-1, " (Tables 7, 8, 9). ")</f>
        <v xml:space="preserve">The four network airlines that collectively employ 6507.2 percent of the scheduled passenger airline FTEs reported 2.5 percent more FTEs in June 2017 than in June 2016 (Tables 7, 8, 9). </v>
      </c>
      <c r="B8" s="18"/>
    </row>
    <row r="9" spans="1:8" ht="30" x14ac:dyDescent="0.25">
      <c r="A9" s="12" t="str">
        <f>CONCATENATE("American Airlines/U.S. Airlines Combined, Alaska Airlines, Delta Air Lines and United Airlines increased FTEs from April 2016.  "," Month-to-month, the number of network airline FTEs", IF(Table1a!B15&gt;0, " rose ", IF(Table1a!B15=0, " showed no change", " fell ")), ABS(Table1a!B15)," percent from ", SourceData!E1, " to ", SourceData!C1, " (Table 1A).")</f>
        <v>American Airlines/U.S. Airlines Combined, Alaska Airlines, Delta Air Lines and United Airlines increased FTEs from April 2016.   Month-to-month, the number of network airline FTEs rose 0.5 percent from May to June (Table 1A).</v>
      </c>
      <c r="B9" s="18"/>
    </row>
    <row r="10" spans="1:8" x14ac:dyDescent="0.25">
      <c r="A10" s="12"/>
      <c r="B10" s="18"/>
      <c r="C10" s="16"/>
      <c r="E10" s="13"/>
      <c r="F10" s="12"/>
      <c r="G10" s="13"/>
      <c r="H10" s="13"/>
    </row>
    <row r="11" spans="1:8" ht="30" x14ac:dyDescent="0.25">
      <c r="A11" s="12" t="str">
        <f ca="1">CONCATENATE("The network airlines employed ", ROUND(OFFSET(Table8!G4,SourceData!A1-1,0),1), " percent",IF(OFFSET(Table8!G4,SourceData!A1-1,0)&gt;0, " more ", " fewer "),"FTEs in ", SourceData!C1, " ",SourceData!A2," than in ", SourceData!C1, " ", SourceData!A2-4, " (Tables 8, 9). Network airlines operate a significant portion of their flights using at least one hub where connections are made for flights to down-line destinations or spoke cities.")</f>
        <v>The network airlines employed 8.4 percent more FTEs in June 2017 than in June 2013 (Tables 8, 9). Network airlines operate a significant portion of their flights using at least one hub where connections are made for flights to down-line destinations or spoke cities.</v>
      </c>
      <c r="B11" s="18"/>
      <c r="C11" s="16"/>
    </row>
    <row r="12" spans="1:8" x14ac:dyDescent="0.25">
      <c r="A12" s="12"/>
      <c r="B12" s="18"/>
      <c r="C12" s="16"/>
    </row>
    <row r="13" spans="1:8" x14ac:dyDescent="0.25">
      <c r="A13" s="12" t="str">
        <f ca="1">CONCATENATE("The six low-cost carriers reported ",ROUND(OFFSET(Table11!H4,SourceData!A1-1,0),1)," percent", IF(OFFSET(Table11!H4,SourceData!A1-1,0)&gt;0, " more ", " fewer "),"FTEs in ", SourceData!C1, " ", SourceData!A2, " than in ", SourceData!C1, " ", SourceData!A2-1, " (Tables 10, 11, 12). ")</f>
        <v xml:space="preserve">The six low-cost carriers reported 8 percent more FTEs in June 2017 than in June 2016 (Tables 10, 11, 12). </v>
      </c>
      <c r="B13" s="18"/>
      <c r="C13" s="16"/>
    </row>
    <row r="14" spans="1:8" x14ac:dyDescent="0.25">
      <c r="A14" s="13" t="s">
        <v>111</v>
      </c>
      <c r="B14" s="18"/>
      <c r="C14" s="16"/>
    </row>
    <row r="15" spans="1:8" ht="30" x14ac:dyDescent="0.25">
      <c r="A15" s="12" t="str">
        <f>CONCATENATE("Month-to-month, the number of low-cost airline FTEs", IF(Table1a!C15&gt;0, " rose ", " fell "),Table1a!C15," percent from ",SourceData!E1," to ",SourceData!C1,", rising for the 23rd consecutive month (Table 1A).","  The six low-cost airlines employed ", ROUND(Table12!H11,1), " percent", IF(Table12!H11&gt;0, " more ", " fewer "),"FTEs in ", SourceData!C1, " ", SourceData!A2, " than in ", SourceData!C1, " ", SourceData!A2-4, " (Tables 11, 12). ")</f>
        <v xml:space="preserve">Month-to-month, the number of low-cost airline FTEs rose 0.6 percent from May to June, rising for the 23rd consecutive month (Table 1A).  The six low-cost airlines employed 28.5 percent more FTEs in June 2017 than in June 2013 (Tables 11, 12). </v>
      </c>
      <c r="B15" s="18"/>
      <c r="C15" s="16"/>
    </row>
    <row r="16" spans="1:8" x14ac:dyDescent="0.25">
      <c r="A16" s="12" t="s">
        <v>83</v>
      </c>
      <c r="B16" s="18"/>
      <c r="C16" s="16"/>
    </row>
    <row r="17" spans="1:3" s="8" customFormat="1" x14ac:dyDescent="0.25">
      <c r="A17" s="12"/>
      <c r="B17" s="18"/>
      <c r="C17" s="16"/>
    </row>
    <row r="18" spans="1:3" s="8" customFormat="1" ht="30" x14ac:dyDescent="0.25">
      <c r="A18" s="12" t="str">
        <f ca="1">CONCATENATE("The 11 regional carriers reported ",ROUND(OFFSET(Table14!H4,SourceData!A1-1,0),1)," percent", IF(OFFSET(Table14!H4,SourceData!A1-1,0)&gt;0," more ", " fewer "),"FTEs in ",SourceData!C1, " ",SourceData!A2," than in ", SourceData!C1," ",SourceData!A2-1," (Tables 13, 14, 15).  Eight regional airlines –Envoy Air, SkyWest Airlines Inc., Republic Airlines, Endeavor Air Inc., Horizon Air, Mesa Airlines Inc., PSA Airlines Inc. and GoJet increased FTEs from ", SourceData!C1," ",  SourceData!A2-1,".   ")</f>
        <v xml:space="preserve">The 11 regional carriers reported 2.6 percent more FTEs in June 2017 than in June 2016 (Tables 13, 14, 15).  Eight regional airlines –Envoy Air, SkyWest Airlines Inc., Republic Airlines, Endeavor Air Inc., Horizon Air, Mesa Airlines Inc., PSA Airlines Inc. and GoJet increased FTEs from June 2016.   </v>
      </c>
      <c r="B18" s="18"/>
      <c r="C18" s="14"/>
    </row>
    <row r="19" spans="1:3" s="8" customFormat="1" ht="45" x14ac:dyDescent="0.25">
      <c r="A19" s="12" t="str">
        <f>CONCATENATE("ExpressJet , Compass Airlines and Air Wisconsin reported a decrease (Table 15). Month-to-month, the number of regional airline FTEs",IF(Table1a!D15&gt;0, " rose ", " fell "), Table1a!D15," percent from ",SourceData!E1, " to ",SourceData!C1, " (Table 1A). The 11 regional carriers reporting in ",SourceData!C1, " ", SourceData!A2," employed ",ROUND(ABS(Table15!H19),1)," percent",IF(Table15!H19&gt;0, " more ", " fewer "),"FTEs in ",SourceData!C1,"  ", SourceData!A2," than the 15 carriers reporting in ",SourceData!C1," ", SourceData!A2-4," (Tables 14, 15). ")</f>
        <v>ExpressJet , Compass Airlines and Air Wisconsin reported a decrease (Table 15). Month-to-month, the number of regional airline FTEs rose 0.7 percent from May to June (Table 1A). The 11 regional carriers reporting in June 2017 employed 5.5 percent more FTEs in June  2017 than the 15 carriers reporting in June 2013 (Tables 14, 15). </v>
      </c>
      <c r="B19" s="18"/>
      <c r="C19" s="13"/>
    </row>
    <row r="20" spans="1:3" s="8" customFormat="1" x14ac:dyDescent="0.25">
      <c r="A20" s="12" t="s">
        <v>84</v>
      </c>
      <c r="B20" s="18"/>
      <c r="C20" s="13"/>
    </row>
    <row r="21" spans="1:3" s="8" customFormat="1" x14ac:dyDescent="0.25">
      <c r="A21" s="12"/>
      <c r="B21" s="18"/>
      <c r="C21" s="13"/>
    </row>
    <row r="22" spans="1:3" s="8" customFormat="1" ht="30" x14ac:dyDescent="0.25">
      <c r="A22" s="12"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65.1 percent of the 427,818 FTEs employed by all scheduled passenger airlines in June, the six low-cost carriers employed 20.9 percent and the 11 regional carriers employed 12.2 percent (Table 4). </v>
      </c>
      <c r="B22" s="18"/>
      <c r="C22" s="13"/>
    </row>
    <row r="23" spans="1:3" s="8" customFormat="1" x14ac:dyDescent="0.25">
      <c r="A23" s="12" t="str">
        <f>CONCATENATE("The three airlines with the most FTEs in ",SourceData!C1," – American, United  and Delta– employed ",ROUND(100*(SUM(Table6!C4:C6))/Table4!F7,1)," percent of the month’s total passenger airline FTEs (Tables 3, 6). ")</f>
        <v xml:space="preserve">The three airlines with the most FTEs in June – American, United  and Delta– employed 62.2 percent of the month’s total passenger airline FTEs (Tables 3, 6). </v>
      </c>
      <c r="B23" s="18"/>
      <c r="C23" s="13"/>
    </row>
    <row r="24" spans="1:3" s="8" customFormat="1" ht="30" x14ac:dyDescent="0.25">
      <c r="A24" s="12" t="str">
        <f ca="1">CONCATENATE("From ",Table5!A4," to ",OFFSET(Table5!A5,2,0),", the network share of FTEs",IF(OFFSET(Table5!B4,9,0)&gt;Table5!B4, " rose ", " fell "), "from ",Table5!B4, " percent to ", OFFSET(Table5!B5,2,0),"  percent, the low-cost share ",IF(OFFSET(Table5!C4,2,0)&gt;Table5!C4, " rose", " dropped "), " from ",Table5!C4, " percent to ", OFFSET(Table5!C5,2,0), " and the regional airline share ",IF(OFFSET(Table5!D4,2,0)&gt;Table5!D4, " rose", " dropped "), " from ",Table5!D4, " percent to ", OFFSET(Table5!D5,2,0), " percent (Table 5).")</f>
        <v>From 2006 to 2017, the network share of FTEs fell from 65.8 percent to 65.1  percent, the low-cost share  rose from 17.4 percent to 20.9 and the regional airline share  dropped  from 14.7 percent to 12.2 percent (Table 5).</v>
      </c>
      <c r="B24" s="18"/>
      <c r="C24" s="13"/>
    </row>
    <row r="25" spans="1:3" s="8" customFormat="1" x14ac:dyDescent="0.25">
      <c r="A25" s="13"/>
      <c r="B25" s="18"/>
      <c r="C25" s="13"/>
    </row>
    <row r="26" spans="1:3" s="8" customFormat="1" x14ac:dyDescent="0.25">
      <c r="A26" s="12"/>
      <c r="B26" s="18"/>
      <c r="C26" s="13"/>
    </row>
    <row r="27" spans="1:3" s="8" customFormat="1" ht="30" x14ac:dyDescent="0.25">
      <c r="A27" s="12" t="str">
        <f>CONCATENATE("Top Employers by Group: ", Table9!B6, " employed the most FTEs (",TEXT(Table9!G6,"##,###"),") in ", SourceData!C1," among the network airlines, ", Table12!B5," employed the most FTEs (", TEXT(Table12!G5,"##,###"),") among low-cost airlines, and ", Table15!B5," employed the most FTEs (", TEXT(Table15!G5,"##,###"), ") among regional airlines. ")</f>
        <v xml:space="preserve">Top Employers by Group: American employed the most FTEs (100,571) in June among the network airlines, Southwest employed the most FTEs (55,347) among low-cost airlines, and Envoy employed the most FTEs (11,675) among regional airlines. </v>
      </c>
      <c r="B27" s="18"/>
      <c r="C27" s="13"/>
    </row>
    <row r="28" spans="1:3" s="8" customFormat="1" x14ac:dyDescent="0.25">
      <c r="A28" s="12" t="str">
        <f>CONCATENATE("The top three employers in the industry are network airlines (Table 6).")</f>
        <v>The top three employers in the industry are network airlines (Table 6).</v>
      </c>
      <c r="B28" s="18"/>
      <c r="C28" s="13"/>
    </row>
    <row r="29" spans="1:3" s="8" customFormat="1" x14ac:dyDescent="0.25">
      <c r="A29" s="12"/>
      <c r="B29" s="18"/>
      <c r="C29" s="13"/>
    </row>
    <row r="30" spans="1:3" s="8" customFormat="1" ht="45" x14ac:dyDescent="0.25">
      <c r="A30" s="12" t="s">
        <v>79</v>
      </c>
      <c r="B30" s="18"/>
      <c r="C30" s="13"/>
    </row>
    <row r="31" spans="1:3" s="8" customFormat="1" x14ac:dyDescent="0.25">
      <c r="A31" s="12"/>
      <c r="B31" s="18"/>
      <c r="C31" s="13"/>
    </row>
    <row r="32" spans="1:3" s="8" customFormat="1" x14ac:dyDescent="0.25">
      <c r="A32" s="12" t="s">
        <v>80</v>
      </c>
      <c r="B32" s="18"/>
      <c r="C32" s="13"/>
    </row>
    <row r="33" spans="1:2" s="8" customFormat="1" x14ac:dyDescent="0.25">
      <c r="A33" s="12"/>
      <c r="B33" s="18"/>
    </row>
    <row r="34" spans="1:2" s="8" customFormat="1" ht="30" x14ac:dyDescent="0.25">
      <c r="A34" s="12" t="s">
        <v>81</v>
      </c>
      <c r="B34" s="18"/>
    </row>
    <row r="35" spans="1:2" s="8" customFormat="1" x14ac:dyDescent="0.25">
      <c r="A35" s="12"/>
      <c r="B35" s="18"/>
    </row>
    <row r="36" spans="1:2" s="8" customFormat="1" ht="30" x14ac:dyDescent="0.25">
      <c r="A36" s="12" t="s">
        <v>82</v>
      </c>
      <c r="B36" s="18"/>
    </row>
    <row r="37" spans="1:2" s="8" customFormat="1" x14ac:dyDescent="0.25">
      <c r="A37" s="12"/>
      <c r="B37" s="18"/>
    </row>
    <row r="38" spans="1:2" s="8" customFormat="1" ht="30" x14ac:dyDescent="0.25">
      <c r="A38" s="29" t="s">
        <v>159</v>
      </c>
      <c r="B38" s="18"/>
    </row>
    <row r="39" spans="1:2" s="8" customFormat="1" x14ac:dyDescent="0.25">
      <c r="A39" s="12"/>
      <c r="B39" s="13"/>
    </row>
    <row r="40" spans="1:2" s="8" customFormat="1" x14ac:dyDescent="0.25">
      <c r="A40" s="12"/>
      <c r="B40" s="13"/>
    </row>
    <row r="41" spans="1:2" s="8" customFormat="1" x14ac:dyDescent="0.25">
      <c r="A41" s="12"/>
      <c r="B41" s="13"/>
    </row>
    <row r="42" spans="1:2" s="8" customFormat="1" x14ac:dyDescent="0.25">
      <c r="A42" s="12"/>
      <c r="B42" s="13"/>
    </row>
    <row r="43" spans="1:2" s="8" customFormat="1" x14ac:dyDescent="0.25">
      <c r="A43" s="12"/>
      <c r="B43" s="1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1"/>
  <sheetViews>
    <sheetView showGridLines="0" zoomScale="90" zoomScaleNormal="90" workbookViewId="0">
      <selection activeCell="A17" sqref="A17:F17"/>
    </sheetView>
  </sheetViews>
  <sheetFormatPr defaultRowHeight="15" x14ac:dyDescent="0.25"/>
  <cols>
    <col min="1" max="1" width="24.7109375" style="40" customWidth="1"/>
    <col min="2" max="2" width="9.28515625" style="40" customWidth="1"/>
    <col min="3" max="3" width="10.42578125" style="40" customWidth="1"/>
    <col min="4" max="4" width="9.42578125" style="40" customWidth="1"/>
    <col min="5" max="5" width="9.28515625" style="40" customWidth="1"/>
    <col min="6" max="6" width="13.140625" style="40" customWidth="1"/>
    <col min="7" max="8" width="9.140625" style="40"/>
    <col min="9" max="9" width="162.7109375" style="40" bestFit="1" customWidth="1"/>
    <col min="10" max="16384" width="9.140625" style="40"/>
  </cols>
  <sheetData>
    <row r="1" spans="1:9" ht="30" customHeight="1" x14ac:dyDescent="0.25">
      <c r="A1" s="132" t="s">
        <v>49</v>
      </c>
      <c r="B1" s="132"/>
      <c r="C1" s="132"/>
      <c r="D1" s="132"/>
      <c r="E1" s="132"/>
      <c r="F1" s="132"/>
    </row>
    <row r="2" spans="1:9" x14ac:dyDescent="0.25">
      <c r="A2" s="131" t="s">
        <v>50</v>
      </c>
      <c r="B2" s="131"/>
      <c r="C2" s="131"/>
      <c r="D2" s="131"/>
      <c r="E2" s="131"/>
      <c r="F2" s="131"/>
    </row>
    <row r="3" spans="1:9" ht="43.5" x14ac:dyDescent="0.25">
      <c r="B3" s="34" t="s">
        <v>51</v>
      </c>
      <c r="C3" s="34" t="s">
        <v>117</v>
      </c>
      <c r="D3" s="34" t="s">
        <v>52</v>
      </c>
      <c r="E3" s="34" t="s">
        <v>59</v>
      </c>
      <c r="F3" s="34" t="s">
        <v>53</v>
      </c>
    </row>
    <row r="4" spans="1:9" x14ac:dyDescent="0.25">
      <c r="A4" s="41" t="s">
        <v>10</v>
      </c>
      <c r="B4" s="46">
        <v>2.2999999999999998</v>
      </c>
      <c r="C4" s="46">
        <v>11</v>
      </c>
      <c r="D4" s="46">
        <v>0.9</v>
      </c>
      <c r="E4" s="46">
        <v>10.6</v>
      </c>
      <c r="F4" s="46">
        <v>3.9</v>
      </c>
      <c r="I4" s="35"/>
    </row>
    <row r="5" spans="1:9" x14ac:dyDescent="0.25">
      <c r="A5" s="42" t="s">
        <v>85</v>
      </c>
      <c r="B5" s="47">
        <v>2.4</v>
      </c>
      <c r="C5" s="47">
        <v>11.3</v>
      </c>
      <c r="D5" s="47">
        <v>3.3</v>
      </c>
      <c r="E5" s="47">
        <v>11.2</v>
      </c>
      <c r="F5" s="47">
        <v>4.3</v>
      </c>
      <c r="I5" s="35"/>
    </row>
    <row r="6" spans="1:9" x14ac:dyDescent="0.25">
      <c r="A6" s="42" t="s">
        <v>87</v>
      </c>
      <c r="B6" s="47">
        <v>2.5</v>
      </c>
      <c r="C6" s="47">
        <v>11</v>
      </c>
      <c r="D6" s="47">
        <v>3.3</v>
      </c>
      <c r="E6" s="47">
        <v>11.9</v>
      </c>
      <c r="F6" s="47">
        <v>4.3</v>
      </c>
      <c r="I6" s="35"/>
    </row>
    <row r="7" spans="1:9" x14ac:dyDescent="0.25">
      <c r="A7" s="42" t="s">
        <v>89</v>
      </c>
      <c r="B7" s="47">
        <v>2.6</v>
      </c>
      <c r="C7" s="47">
        <v>10.6</v>
      </c>
      <c r="D7" s="47">
        <v>2.9</v>
      </c>
      <c r="E7" s="47">
        <v>13</v>
      </c>
      <c r="F7" s="47">
        <v>4.3</v>
      </c>
      <c r="I7" s="35"/>
    </row>
    <row r="8" spans="1:9" x14ac:dyDescent="0.25">
      <c r="A8" s="42" t="s">
        <v>91</v>
      </c>
      <c r="B8" s="47">
        <v>2.7</v>
      </c>
      <c r="C8" s="47">
        <v>10.3</v>
      </c>
      <c r="D8" s="47">
        <v>0.3</v>
      </c>
      <c r="E8" s="47">
        <v>12.7</v>
      </c>
      <c r="F8" s="47">
        <v>4</v>
      </c>
      <c r="I8" s="35"/>
    </row>
    <row r="9" spans="1:9" x14ac:dyDescent="0.25">
      <c r="A9" s="42" t="s">
        <v>93</v>
      </c>
      <c r="B9" s="47">
        <v>2.2999999999999998</v>
      </c>
      <c r="C9" s="47">
        <v>9.8000000000000007</v>
      </c>
      <c r="D9" s="47">
        <v>0.2</v>
      </c>
      <c r="E9" s="47">
        <v>13.5</v>
      </c>
      <c r="F9" s="47">
        <v>3.7</v>
      </c>
      <c r="I9" s="35"/>
    </row>
    <row r="10" spans="1:9" x14ac:dyDescent="0.25">
      <c r="A10" s="42" t="s">
        <v>96</v>
      </c>
      <c r="B10" s="47">
        <v>2.4</v>
      </c>
      <c r="C10" s="47">
        <v>9.5</v>
      </c>
      <c r="D10" s="47">
        <v>0.2</v>
      </c>
      <c r="E10" s="47">
        <v>13.7</v>
      </c>
      <c r="F10" s="47">
        <v>3.7</v>
      </c>
      <c r="I10" s="35"/>
    </row>
    <row r="11" spans="1:9" x14ac:dyDescent="0.25">
      <c r="A11" s="42" t="s">
        <v>99</v>
      </c>
      <c r="B11" s="47">
        <v>2.2999999999999998</v>
      </c>
      <c r="C11" s="47">
        <v>9.6999999999999993</v>
      </c>
      <c r="D11" s="47">
        <v>1.9</v>
      </c>
      <c r="E11" s="47">
        <v>12.7</v>
      </c>
      <c r="F11" s="47">
        <v>3.9</v>
      </c>
      <c r="I11" s="35"/>
    </row>
    <row r="12" spans="1:9" x14ac:dyDescent="0.25">
      <c r="A12" s="42" t="s">
        <v>101</v>
      </c>
      <c r="B12" s="47">
        <v>2.4</v>
      </c>
      <c r="C12" s="47">
        <v>9.4</v>
      </c>
      <c r="D12" s="47">
        <v>2.4</v>
      </c>
      <c r="E12" s="47">
        <v>11.8</v>
      </c>
      <c r="F12" s="47">
        <v>3.9</v>
      </c>
      <c r="I12" s="35"/>
    </row>
    <row r="13" spans="1:9" x14ac:dyDescent="0.25">
      <c r="A13" s="42" t="s">
        <v>105</v>
      </c>
      <c r="B13" s="47">
        <v>2.7</v>
      </c>
      <c r="C13" s="47">
        <v>9.1</v>
      </c>
      <c r="D13" s="47">
        <v>2</v>
      </c>
      <c r="E13" s="47">
        <v>11.7</v>
      </c>
      <c r="F13" s="47">
        <v>4</v>
      </c>
      <c r="I13" s="35"/>
    </row>
    <row r="14" spans="1:9" x14ac:dyDescent="0.25">
      <c r="A14" s="42" t="s">
        <v>109</v>
      </c>
      <c r="B14" s="47">
        <v>2.6</v>
      </c>
      <c r="C14" s="47">
        <v>8.5</v>
      </c>
      <c r="D14" s="47">
        <v>2.1</v>
      </c>
      <c r="E14" s="47">
        <v>10.7</v>
      </c>
      <c r="F14" s="47">
        <v>3.9</v>
      </c>
      <c r="I14" s="35"/>
    </row>
    <row r="15" spans="1:9" x14ac:dyDescent="0.25">
      <c r="A15" s="42" t="s">
        <v>112</v>
      </c>
      <c r="B15" s="47">
        <v>2.4</v>
      </c>
      <c r="C15" s="47">
        <v>8.3000000000000007</v>
      </c>
      <c r="D15" s="47">
        <v>2.5</v>
      </c>
      <c r="E15" s="47">
        <v>9.8000000000000007</v>
      </c>
      <c r="F15" s="47">
        <v>3.7</v>
      </c>
    </row>
    <row r="16" spans="1:9" x14ac:dyDescent="0.25">
      <c r="A16" s="43" t="s">
        <v>115</v>
      </c>
      <c r="B16" s="48">
        <v>2.5</v>
      </c>
      <c r="C16" s="48">
        <v>8</v>
      </c>
      <c r="D16" s="48">
        <v>2.6</v>
      </c>
      <c r="E16" s="48">
        <v>9.4</v>
      </c>
      <c r="F16" s="48">
        <v>3.8</v>
      </c>
    </row>
    <row r="17" spans="1:8" ht="30" customHeight="1" x14ac:dyDescent="0.25">
      <c r="A17" s="133" t="s">
        <v>54</v>
      </c>
      <c r="B17" s="133"/>
      <c r="C17" s="133"/>
      <c r="D17" s="133"/>
      <c r="E17" s="133"/>
      <c r="F17" s="133"/>
      <c r="G17" s="38"/>
      <c r="H17" s="38"/>
    </row>
    <row r="18" spans="1:8" ht="30" customHeight="1" x14ac:dyDescent="0.25">
      <c r="A18" s="130" t="s">
        <v>55</v>
      </c>
      <c r="B18" s="130"/>
      <c r="C18" s="130"/>
      <c r="D18" s="130"/>
      <c r="E18" s="130"/>
      <c r="F18" s="130"/>
      <c r="G18" s="38"/>
      <c r="H18" s="38"/>
    </row>
    <row r="19" spans="1:8" ht="30" customHeight="1" x14ac:dyDescent="0.25">
      <c r="A19" s="130" t="s">
        <v>56</v>
      </c>
      <c r="B19" s="130"/>
      <c r="C19" s="130"/>
      <c r="D19" s="130"/>
      <c r="E19" s="130"/>
      <c r="F19" s="130"/>
      <c r="G19" s="38"/>
      <c r="H19" s="38"/>
    </row>
    <row r="20" spans="1:8" x14ac:dyDescent="0.25">
      <c r="A20" s="130" t="s">
        <v>57</v>
      </c>
      <c r="B20" s="130"/>
      <c r="C20" s="130"/>
      <c r="D20" s="130"/>
      <c r="E20" s="130"/>
      <c r="F20" s="130"/>
      <c r="G20" s="38"/>
      <c r="H20" s="38"/>
    </row>
    <row r="21" spans="1:8" ht="30" customHeight="1" x14ac:dyDescent="0.25">
      <c r="A21" s="130" t="s">
        <v>58</v>
      </c>
      <c r="B21" s="130"/>
      <c r="C21" s="130"/>
      <c r="D21" s="130"/>
      <c r="E21" s="130"/>
      <c r="F21" s="130"/>
      <c r="G21" s="38"/>
      <c r="H21" s="38"/>
    </row>
  </sheetData>
  <mergeCells count="7">
    <mergeCell ref="A21:F21"/>
    <mergeCell ref="A2:F2"/>
    <mergeCell ref="A1:F1"/>
    <mergeCell ref="A17:F17"/>
    <mergeCell ref="A18:F18"/>
    <mergeCell ref="A19:F19"/>
    <mergeCell ref="A20:F20"/>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22" t="s">
        <v>107</v>
      </c>
    </row>
    <row r="3" spans="1:1" x14ac:dyDescent="0.25">
      <c r="A3" s="23" t="s">
        <v>108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O343"/>
  <sheetViews>
    <sheetView zoomScale="90" zoomScaleNormal="90" workbookViewId="0">
      <selection activeCell="I1" sqref="I1"/>
    </sheetView>
  </sheetViews>
  <sheetFormatPr defaultRowHeight="15" x14ac:dyDescent="0.25"/>
  <cols>
    <col min="3" max="3" width="9.140625" style="11"/>
    <col min="5" max="5" width="14.7109375" bestFit="1" customWidth="1"/>
    <col min="6" max="6" width="10.28515625" bestFit="1" customWidth="1"/>
    <col min="8" max="8" width="11.28515625" customWidth="1"/>
    <col min="9" max="9" width="11.28515625" bestFit="1" customWidth="1"/>
    <col min="16" max="16" width="12" customWidth="1"/>
    <col min="17" max="17" width="9.7109375" customWidth="1"/>
    <col min="18" max="19" width="7.7109375" customWidth="1"/>
    <col min="20" max="28" width="7.7109375" style="11" customWidth="1"/>
    <col min="29" max="29" width="11.28515625" style="11" customWidth="1"/>
    <col min="30" max="30" width="11.28515625" style="11" bestFit="1" customWidth="1"/>
    <col min="31" max="34" width="9.140625" style="11"/>
    <col min="39" max="39" width="9.28515625" bestFit="1" customWidth="1"/>
    <col min="40" max="40" width="7.28515625" customWidth="1"/>
    <col min="41" max="41" width="39.140625" customWidth="1"/>
  </cols>
  <sheetData>
    <row r="1" spans="1:41" s="11" customFormat="1" x14ac:dyDescent="0.25">
      <c r="A1" s="11" t="s">
        <v>12</v>
      </c>
      <c r="B1" s="11" t="s">
        <v>26</v>
      </c>
      <c r="D1" s="11" t="s">
        <v>104</v>
      </c>
      <c r="H1"/>
      <c r="I1"/>
      <c r="AM1" s="11" t="s">
        <v>12</v>
      </c>
      <c r="AN1" s="11" t="s">
        <v>26</v>
      </c>
      <c r="AO1" s="11" t="s">
        <v>158</v>
      </c>
    </row>
    <row r="2" spans="1:41" x14ac:dyDescent="0.25">
      <c r="A2" s="1">
        <v>1</v>
      </c>
      <c r="B2" s="1">
        <v>1990</v>
      </c>
      <c r="C2" s="1"/>
      <c r="D2" s="1">
        <v>444942</v>
      </c>
      <c r="AM2">
        <v>1</v>
      </c>
      <c r="AN2">
        <v>1990</v>
      </c>
      <c r="AO2">
        <v>444942</v>
      </c>
    </row>
    <row r="3" spans="1:41" x14ac:dyDescent="0.25">
      <c r="A3" s="1">
        <v>2</v>
      </c>
      <c r="B3" s="1">
        <v>1990</v>
      </c>
      <c r="C3" s="1"/>
      <c r="D3" s="1">
        <v>446649</v>
      </c>
      <c r="P3" s="25" t="s">
        <v>160</v>
      </c>
      <c r="Q3" s="25" t="s">
        <v>120</v>
      </c>
      <c r="T3"/>
      <c r="U3"/>
      <c r="V3"/>
      <c r="W3"/>
      <c r="X3"/>
      <c r="Y3"/>
      <c r="Z3"/>
      <c r="AA3"/>
      <c r="AB3"/>
      <c r="AC3"/>
      <c r="AD3"/>
      <c r="AM3">
        <v>2</v>
      </c>
      <c r="AN3">
        <v>1990</v>
      </c>
      <c r="AO3">
        <v>446649</v>
      </c>
    </row>
    <row r="4" spans="1:41" x14ac:dyDescent="0.25">
      <c r="A4" s="1">
        <v>3</v>
      </c>
      <c r="B4" s="1">
        <v>1990</v>
      </c>
      <c r="C4" s="1"/>
      <c r="D4" s="1">
        <v>449953</v>
      </c>
      <c r="P4" s="25" t="s">
        <v>121</v>
      </c>
      <c r="Q4" s="11">
        <v>1</v>
      </c>
      <c r="R4" s="11">
        <v>2</v>
      </c>
      <c r="S4" s="11">
        <v>3</v>
      </c>
      <c r="T4" s="11">
        <v>4</v>
      </c>
      <c r="U4" s="11">
        <v>5</v>
      </c>
      <c r="V4" s="11">
        <v>6</v>
      </c>
      <c r="W4" s="11">
        <v>7</v>
      </c>
      <c r="X4" s="11">
        <v>8</v>
      </c>
      <c r="Y4" s="11">
        <v>9</v>
      </c>
      <c r="Z4" s="11">
        <v>10</v>
      </c>
      <c r="AA4" s="11">
        <v>11</v>
      </c>
      <c r="AB4" s="11">
        <v>12</v>
      </c>
      <c r="AC4"/>
      <c r="AD4"/>
      <c r="AM4">
        <v>3</v>
      </c>
      <c r="AN4">
        <v>1990</v>
      </c>
      <c r="AO4">
        <v>449953</v>
      </c>
    </row>
    <row r="5" spans="1:41" x14ac:dyDescent="0.25">
      <c r="A5" s="1">
        <v>4</v>
      </c>
      <c r="B5" s="1">
        <v>1990</v>
      </c>
      <c r="C5" s="1"/>
      <c r="D5" s="1">
        <v>452719</v>
      </c>
      <c r="P5" s="26">
        <v>1990</v>
      </c>
      <c r="Q5" s="28">
        <v>444942</v>
      </c>
      <c r="R5" s="28">
        <v>446649</v>
      </c>
      <c r="S5" s="28">
        <v>449953</v>
      </c>
      <c r="T5" s="28">
        <v>452719</v>
      </c>
      <c r="U5" s="28">
        <v>457763</v>
      </c>
      <c r="V5" s="28">
        <v>460876</v>
      </c>
      <c r="W5" s="28">
        <v>465774</v>
      </c>
      <c r="X5" s="28">
        <v>465924</v>
      </c>
      <c r="Y5" s="28">
        <v>466040</v>
      </c>
      <c r="Z5" s="28">
        <v>461204</v>
      </c>
      <c r="AA5" s="28">
        <v>463274</v>
      </c>
      <c r="AB5" s="28">
        <v>464102</v>
      </c>
      <c r="AC5"/>
      <c r="AD5"/>
      <c r="AM5">
        <v>4</v>
      </c>
      <c r="AN5">
        <v>1990</v>
      </c>
      <c r="AO5">
        <v>452719</v>
      </c>
    </row>
    <row r="6" spans="1:41" x14ac:dyDescent="0.25">
      <c r="A6" s="1">
        <v>5</v>
      </c>
      <c r="B6" s="1">
        <v>1990</v>
      </c>
      <c r="C6" s="1"/>
      <c r="D6" s="1">
        <v>457763</v>
      </c>
      <c r="P6" s="26">
        <v>1991</v>
      </c>
      <c r="Q6" s="28">
        <v>442631</v>
      </c>
      <c r="R6" s="28">
        <v>440552</v>
      </c>
      <c r="S6" s="28">
        <v>438503</v>
      </c>
      <c r="T6" s="28">
        <v>442299</v>
      </c>
      <c r="U6" s="28">
        <v>443601</v>
      </c>
      <c r="V6" s="28">
        <v>447943</v>
      </c>
      <c r="W6" s="28">
        <v>450740</v>
      </c>
      <c r="X6" s="28">
        <v>449196</v>
      </c>
      <c r="Y6" s="28">
        <v>445822</v>
      </c>
      <c r="Z6" s="28">
        <v>429673</v>
      </c>
      <c r="AA6" s="28">
        <v>437262</v>
      </c>
      <c r="AB6" s="28">
        <v>440400</v>
      </c>
      <c r="AC6"/>
      <c r="AD6"/>
      <c r="AM6">
        <v>5</v>
      </c>
      <c r="AN6">
        <v>1990</v>
      </c>
      <c r="AO6">
        <v>457763</v>
      </c>
    </row>
    <row r="7" spans="1:41" x14ac:dyDescent="0.25">
      <c r="A7" s="1">
        <v>6</v>
      </c>
      <c r="B7" s="1">
        <v>1990</v>
      </c>
      <c r="C7" s="1"/>
      <c r="D7" s="1">
        <v>460876</v>
      </c>
      <c r="P7" s="26">
        <v>1992</v>
      </c>
      <c r="Q7" s="28">
        <v>441092</v>
      </c>
      <c r="R7" s="28">
        <v>442854</v>
      </c>
      <c r="S7" s="28">
        <v>444758</v>
      </c>
      <c r="T7" s="28">
        <v>448494</v>
      </c>
      <c r="U7" s="28">
        <v>450184</v>
      </c>
      <c r="V7" s="28">
        <v>451298</v>
      </c>
      <c r="W7" s="28">
        <v>453433</v>
      </c>
      <c r="X7" s="28">
        <v>453395</v>
      </c>
      <c r="Y7" s="28">
        <v>449461</v>
      </c>
      <c r="Z7" s="28">
        <v>446097</v>
      </c>
      <c r="AA7" s="28">
        <v>444444</v>
      </c>
      <c r="AB7" s="28">
        <v>441013</v>
      </c>
      <c r="AC7"/>
      <c r="AD7"/>
      <c r="AM7">
        <v>6</v>
      </c>
      <c r="AN7">
        <v>1990</v>
      </c>
      <c r="AO7">
        <v>460876</v>
      </c>
    </row>
    <row r="8" spans="1:41" x14ac:dyDescent="0.25">
      <c r="A8" s="1">
        <v>7</v>
      </c>
      <c r="B8" s="1">
        <v>1990</v>
      </c>
      <c r="C8" s="1"/>
      <c r="D8" s="1">
        <v>465774</v>
      </c>
      <c r="P8" s="26">
        <v>1993</v>
      </c>
      <c r="Q8" s="28">
        <v>440974</v>
      </c>
      <c r="R8" s="28">
        <v>439838</v>
      </c>
      <c r="S8" s="28">
        <v>440145</v>
      </c>
      <c r="T8" s="28">
        <v>439506</v>
      </c>
      <c r="U8" s="28">
        <v>443295</v>
      </c>
      <c r="V8" s="28">
        <v>445770</v>
      </c>
      <c r="W8" s="28">
        <v>446362</v>
      </c>
      <c r="X8" s="28">
        <v>446146</v>
      </c>
      <c r="Y8" s="28">
        <v>442253</v>
      </c>
      <c r="Z8" s="28">
        <v>439873</v>
      </c>
      <c r="AA8" s="28">
        <v>438895</v>
      </c>
      <c r="AB8" s="28">
        <v>437961</v>
      </c>
      <c r="AC8"/>
      <c r="AD8"/>
      <c r="AM8">
        <v>7</v>
      </c>
      <c r="AN8">
        <v>1990</v>
      </c>
      <c r="AO8">
        <v>465774</v>
      </c>
    </row>
    <row r="9" spans="1:41" x14ac:dyDescent="0.25">
      <c r="A9" s="1">
        <v>8</v>
      </c>
      <c r="B9" s="1">
        <v>1990</v>
      </c>
      <c r="C9" s="1"/>
      <c r="D9" s="1">
        <v>465924</v>
      </c>
      <c r="P9" s="26">
        <v>1994</v>
      </c>
      <c r="Q9" s="28">
        <v>437497</v>
      </c>
      <c r="R9" s="28">
        <v>434257</v>
      </c>
      <c r="S9" s="28">
        <v>433680</v>
      </c>
      <c r="T9" s="28">
        <v>435904</v>
      </c>
      <c r="U9" s="28">
        <v>433210</v>
      </c>
      <c r="V9" s="28">
        <v>433354</v>
      </c>
      <c r="W9" s="28">
        <v>439224</v>
      </c>
      <c r="X9" s="28">
        <v>432599</v>
      </c>
      <c r="Y9" s="28">
        <v>426787</v>
      </c>
      <c r="Z9" s="28">
        <v>425387</v>
      </c>
      <c r="AA9" s="28">
        <v>431935</v>
      </c>
      <c r="AB9" s="28">
        <v>423285</v>
      </c>
      <c r="AC9"/>
      <c r="AD9"/>
      <c r="AM9">
        <v>8</v>
      </c>
      <c r="AN9">
        <v>1990</v>
      </c>
      <c r="AO9">
        <v>465924</v>
      </c>
    </row>
    <row r="10" spans="1:41" x14ac:dyDescent="0.25">
      <c r="A10" s="1">
        <v>9</v>
      </c>
      <c r="B10" s="1">
        <v>1990</v>
      </c>
      <c r="C10" s="1"/>
      <c r="D10" s="1">
        <v>466040</v>
      </c>
      <c r="P10" s="26">
        <v>1995</v>
      </c>
      <c r="Q10" s="28">
        <v>427201</v>
      </c>
      <c r="R10" s="28">
        <v>428280</v>
      </c>
      <c r="S10" s="28">
        <v>428601</v>
      </c>
      <c r="T10" s="28">
        <v>425008</v>
      </c>
      <c r="U10" s="28">
        <v>425260</v>
      </c>
      <c r="V10" s="28">
        <v>429036</v>
      </c>
      <c r="W10" s="28">
        <v>430971</v>
      </c>
      <c r="X10" s="28">
        <v>432279</v>
      </c>
      <c r="Y10" s="28">
        <v>430526</v>
      </c>
      <c r="Z10" s="28">
        <v>430491</v>
      </c>
      <c r="AA10" s="28">
        <v>432550</v>
      </c>
      <c r="AB10" s="28">
        <v>433827</v>
      </c>
      <c r="AC10"/>
      <c r="AD10"/>
      <c r="AM10">
        <v>9</v>
      </c>
      <c r="AN10">
        <v>1990</v>
      </c>
      <c r="AO10">
        <v>466040</v>
      </c>
    </row>
    <row r="11" spans="1:41" x14ac:dyDescent="0.25">
      <c r="A11" s="1">
        <v>10</v>
      </c>
      <c r="B11" s="1">
        <v>1990</v>
      </c>
      <c r="C11" s="1"/>
      <c r="D11" s="1">
        <v>461204</v>
      </c>
      <c r="P11" s="26">
        <v>1996</v>
      </c>
      <c r="Q11" s="28">
        <v>435941</v>
      </c>
      <c r="R11" s="28">
        <v>435178</v>
      </c>
      <c r="S11" s="28">
        <v>436153</v>
      </c>
      <c r="T11" s="28">
        <v>436458</v>
      </c>
      <c r="U11" s="28">
        <v>441722</v>
      </c>
      <c r="V11" s="28">
        <v>441252</v>
      </c>
      <c r="W11" s="28">
        <v>437205</v>
      </c>
      <c r="X11" s="28">
        <v>438343</v>
      </c>
      <c r="Y11" s="28">
        <v>440622</v>
      </c>
      <c r="Z11" s="28">
        <v>440852</v>
      </c>
      <c r="AA11" s="28">
        <v>442076</v>
      </c>
      <c r="AB11" s="28">
        <v>446367</v>
      </c>
      <c r="AC11"/>
      <c r="AD11"/>
      <c r="AM11">
        <v>10</v>
      </c>
      <c r="AN11">
        <v>1990</v>
      </c>
      <c r="AO11">
        <v>461204</v>
      </c>
    </row>
    <row r="12" spans="1:41" x14ac:dyDescent="0.25">
      <c r="A12" s="1">
        <v>11</v>
      </c>
      <c r="B12" s="1">
        <v>1990</v>
      </c>
      <c r="C12" s="1"/>
      <c r="D12" s="1">
        <v>463274</v>
      </c>
      <c r="P12" s="26">
        <v>1997</v>
      </c>
      <c r="Q12" s="28">
        <v>445713</v>
      </c>
      <c r="R12" s="28">
        <v>446123</v>
      </c>
      <c r="S12" s="28">
        <v>447469</v>
      </c>
      <c r="T12" s="28">
        <v>448788</v>
      </c>
      <c r="U12" s="28">
        <v>449869</v>
      </c>
      <c r="V12" s="28">
        <v>452606</v>
      </c>
      <c r="W12" s="28">
        <v>455454</v>
      </c>
      <c r="X12" s="28">
        <v>455939</v>
      </c>
      <c r="Y12" s="28">
        <v>454767</v>
      </c>
      <c r="Z12" s="28">
        <v>454783</v>
      </c>
      <c r="AA12" s="28">
        <v>456119</v>
      </c>
      <c r="AB12" s="28">
        <v>455488</v>
      </c>
      <c r="AC12"/>
      <c r="AD12"/>
      <c r="AM12">
        <v>11</v>
      </c>
      <c r="AN12">
        <v>1990</v>
      </c>
      <c r="AO12">
        <v>463274</v>
      </c>
    </row>
    <row r="13" spans="1:41" x14ac:dyDescent="0.25">
      <c r="A13" s="1">
        <v>12</v>
      </c>
      <c r="B13" s="1">
        <v>1990</v>
      </c>
      <c r="C13" s="1"/>
      <c r="D13" s="1">
        <v>464102</v>
      </c>
      <c r="P13" s="26">
        <v>1998</v>
      </c>
      <c r="Q13" s="28">
        <v>459275</v>
      </c>
      <c r="R13" s="28">
        <v>461096</v>
      </c>
      <c r="S13" s="28">
        <v>463887</v>
      </c>
      <c r="T13" s="28">
        <v>465979</v>
      </c>
      <c r="U13" s="28">
        <v>468667</v>
      </c>
      <c r="V13" s="28">
        <v>473148</v>
      </c>
      <c r="W13" s="28">
        <v>474577</v>
      </c>
      <c r="X13" s="28">
        <v>470829</v>
      </c>
      <c r="Y13" s="28">
        <v>475971</v>
      </c>
      <c r="Z13" s="28">
        <v>477264</v>
      </c>
      <c r="AA13" s="28">
        <v>479530</v>
      </c>
      <c r="AB13" s="28">
        <v>481077</v>
      </c>
      <c r="AC13"/>
      <c r="AD13"/>
      <c r="AM13">
        <v>12</v>
      </c>
      <c r="AN13">
        <v>1990</v>
      </c>
      <c r="AO13">
        <v>464102</v>
      </c>
    </row>
    <row r="14" spans="1:41" x14ac:dyDescent="0.25">
      <c r="A14" s="1">
        <v>1</v>
      </c>
      <c r="B14" s="1">
        <v>1991</v>
      </c>
      <c r="C14" s="1"/>
      <c r="D14" s="1">
        <v>442631</v>
      </c>
      <c r="E14">
        <v>444942</v>
      </c>
      <c r="F14" s="24">
        <f>((D14-E14)/E14)*100</f>
        <v>-0.51939353893316431</v>
      </c>
      <c r="P14" s="26">
        <v>1999</v>
      </c>
      <c r="Q14" s="28">
        <v>482248</v>
      </c>
      <c r="R14" s="28">
        <v>483826</v>
      </c>
      <c r="S14" s="28">
        <v>488942</v>
      </c>
      <c r="T14" s="28">
        <v>490407</v>
      </c>
      <c r="U14" s="28">
        <v>493798</v>
      </c>
      <c r="V14" s="28">
        <v>498091</v>
      </c>
      <c r="W14" s="28">
        <v>501670</v>
      </c>
      <c r="X14" s="28">
        <v>503141</v>
      </c>
      <c r="Y14" s="28">
        <v>501093</v>
      </c>
      <c r="Z14" s="28">
        <v>502925</v>
      </c>
      <c r="AA14" s="28">
        <v>506100</v>
      </c>
      <c r="AB14" s="28">
        <v>508076</v>
      </c>
      <c r="AC14"/>
      <c r="AD14"/>
      <c r="AM14">
        <v>1</v>
      </c>
      <c r="AN14">
        <v>1991</v>
      </c>
      <c r="AO14">
        <v>442631</v>
      </c>
    </row>
    <row r="15" spans="1:41" x14ac:dyDescent="0.25">
      <c r="A15" s="1">
        <v>2</v>
      </c>
      <c r="B15" s="1">
        <v>1991</v>
      </c>
      <c r="C15" s="1"/>
      <c r="D15" s="1">
        <v>440552</v>
      </c>
      <c r="E15">
        <v>446649</v>
      </c>
      <c r="F15" s="24">
        <f t="shared" ref="F15:F78" si="0">((D15-E15)/E15)*100</f>
        <v>-1.3650539909414328</v>
      </c>
      <c r="P15" s="26">
        <v>2000</v>
      </c>
      <c r="Q15" s="28">
        <v>508479</v>
      </c>
      <c r="R15" s="28">
        <v>511047</v>
      </c>
      <c r="S15" s="28">
        <v>501920</v>
      </c>
      <c r="T15" s="28">
        <v>515640</v>
      </c>
      <c r="U15" s="28">
        <v>517481</v>
      </c>
      <c r="V15" s="28">
        <v>521439</v>
      </c>
      <c r="W15" s="28">
        <v>524797</v>
      </c>
      <c r="X15" s="28">
        <v>524670</v>
      </c>
      <c r="Y15" s="28">
        <v>524916</v>
      </c>
      <c r="Z15" s="28">
        <v>527577</v>
      </c>
      <c r="AA15" s="28">
        <v>529734</v>
      </c>
      <c r="AB15" s="28">
        <v>531913</v>
      </c>
      <c r="AC15"/>
      <c r="AD15"/>
      <c r="AM15">
        <v>2</v>
      </c>
      <c r="AN15">
        <v>1991</v>
      </c>
      <c r="AO15">
        <v>440552</v>
      </c>
    </row>
    <row r="16" spans="1:41" x14ac:dyDescent="0.25">
      <c r="A16" s="1">
        <v>3</v>
      </c>
      <c r="B16" s="1">
        <v>1991</v>
      </c>
      <c r="C16" s="1"/>
      <c r="D16" s="1">
        <v>438503</v>
      </c>
      <c r="E16">
        <v>449953</v>
      </c>
      <c r="F16" s="24">
        <f t="shared" si="0"/>
        <v>-2.544710225290197</v>
      </c>
      <c r="P16" s="26">
        <v>2001</v>
      </c>
      <c r="Q16" s="28">
        <v>532065</v>
      </c>
      <c r="R16" s="28">
        <v>534614</v>
      </c>
      <c r="S16" s="28">
        <v>536348</v>
      </c>
      <c r="T16" s="28">
        <v>538842</v>
      </c>
      <c r="U16" s="28">
        <v>542084</v>
      </c>
      <c r="V16" s="28">
        <v>545910</v>
      </c>
      <c r="W16" s="28">
        <v>537161</v>
      </c>
      <c r="X16" s="28">
        <v>534069</v>
      </c>
      <c r="Y16" s="28">
        <v>517712</v>
      </c>
      <c r="Z16" s="28">
        <v>497024</v>
      </c>
      <c r="AA16" s="28">
        <v>472739</v>
      </c>
      <c r="AB16" s="28">
        <v>466955</v>
      </c>
      <c r="AC16"/>
      <c r="AD16"/>
      <c r="AM16">
        <v>3</v>
      </c>
      <c r="AN16">
        <v>1991</v>
      </c>
      <c r="AO16">
        <v>438503</v>
      </c>
    </row>
    <row r="17" spans="1:41" x14ac:dyDescent="0.25">
      <c r="A17" s="1">
        <v>4</v>
      </c>
      <c r="B17" s="1">
        <v>1991</v>
      </c>
      <c r="C17" s="1"/>
      <c r="D17" s="1">
        <v>442299</v>
      </c>
      <c r="E17">
        <v>452719</v>
      </c>
      <c r="F17" s="24">
        <f t="shared" si="0"/>
        <v>-2.3016484839381603</v>
      </c>
      <c r="P17" s="26">
        <v>2002</v>
      </c>
      <c r="Q17" s="28">
        <v>463974</v>
      </c>
      <c r="R17" s="28">
        <v>460963</v>
      </c>
      <c r="S17" s="28">
        <v>461395</v>
      </c>
      <c r="T17" s="28">
        <v>462525</v>
      </c>
      <c r="U17" s="28">
        <v>468541</v>
      </c>
      <c r="V17" s="28">
        <v>472404</v>
      </c>
      <c r="W17" s="28">
        <v>473371</v>
      </c>
      <c r="X17" s="28">
        <v>472168</v>
      </c>
      <c r="Y17" s="28">
        <v>468697</v>
      </c>
      <c r="Z17" s="28">
        <v>471944</v>
      </c>
      <c r="AA17" s="28">
        <v>466609</v>
      </c>
      <c r="AB17" s="28">
        <v>462602</v>
      </c>
      <c r="AC17"/>
      <c r="AD17"/>
      <c r="AM17">
        <v>4</v>
      </c>
      <c r="AN17">
        <v>1991</v>
      </c>
      <c r="AO17">
        <v>442299</v>
      </c>
    </row>
    <row r="18" spans="1:41" x14ac:dyDescent="0.25">
      <c r="A18" s="1">
        <v>5</v>
      </c>
      <c r="B18" s="1">
        <v>1991</v>
      </c>
      <c r="C18" s="1"/>
      <c r="D18" s="1">
        <v>443601</v>
      </c>
      <c r="E18">
        <v>457763</v>
      </c>
      <c r="F18" s="24">
        <f t="shared" si="0"/>
        <v>-3.0937406474529396</v>
      </c>
      <c r="P18" s="26">
        <v>2003</v>
      </c>
      <c r="Q18" s="28">
        <v>466881</v>
      </c>
      <c r="R18" s="28">
        <v>460852</v>
      </c>
      <c r="S18" s="28">
        <v>458598</v>
      </c>
      <c r="T18" s="28">
        <v>449288</v>
      </c>
      <c r="U18" s="28">
        <v>444410</v>
      </c>
      <c r="V18" s="28">
        <v>440028</v>
      </c>
      <c r="W18" s="28">
        <v>434411</v>
      </c>
      <c r="X18" s="28">
        <v>433528</v>
      </c>
      <c r="Y18" s="28">
        <v>430416</v>
      </c>
      <c r="Z18" s="28">
        <v>428951</v>
      </c>
      <c r="AA18" s="28">
        <v>430351</v>
      </c>
      <c r="AB18" s="28">
        <v>431143</v>
      </c>
      <c r="AC18"/>
      <c r="AD18"/>
      <c r="AM18">
        <v>5</v>
      </c>
      <c r="AN18">
        <v>1991</v>
      </c>
      <c r="AO18">
        <v>443601</v>
      </c>
    </row>
    <row r="19" spans="1:41" x14ac:dyDescent="0.25">
      <c r="A19" s="1">
        <v>6</v>
      </c>
      <c r="B19" s="1">
        <v>1991</v>
      </c>
      <c r="C19" s="1"/>
      <c r="D19" s="1">
        <v>447943</v>
      </c>
      <c r="E19">
        <v>460876</v>
      </c>
      <c r="F19" s="24">
        <f t="shared" si="0"/>
        <v>-2.80617780053637</v>
      </c>
      <c r="P19" s="26">
        <v>2004</v>
      </c>
      <c r="Q19" s="28">
        <v>436125</v>
      </c>
      <c r="R19" s="28">
        <v>435493</v>
      </c>
      <c r="S19" s="28">
        <v>436690</v>
      </c>
      <c r="T19" s="28">
        <v>438581</v>
      </c>
      <c r="U19" s="28">
        <v>438833</v>
      </c>
      <c r="V19" s="28">
        <v>441025</v>
      </c>
      <c r="W19" s="28">
        <v>444431</v>
      </c>
      <c r="X19" s="28">
        <v>443412</v>
      </c>
      <c r="Y19" s="28">
        <v>440129</v>
      </c>
      <c r="Z19" s="28">
        <v>439218</v>
      </c>
      <c r="AA19" s="28">
        <v>439776</v>
      </c>
      <c r="AB19" s="28">
        <v>436909</v>
      </c>
      <c r="AC19"/>
      <c r="AD19"/>
      <c r="AM19">
        <v>6</v>
      </c>
      <c r="AN19">
        <v>1991</v>
      </c>
      <c r="AO19">
        <v>447943</v>
      </c>
    </row>
    <row r="20" spans="1:41" x14ac:dyDescent="0.25">
      <c r="A20" s="1">
        <v>7</v>
      </c>
      <c r="B20" s="1">
        <v>1991</v>
      </c>
      <c r="C20" s="1"/>
      <c r="D20" s="1">
        <v>450740</v>
      </c>
      <c r="E20">
        <v>465774</v>
      </c>
      <c r="F20" s="24">
        <f t="shared" si="0"/>
        <v>-3.2277456448835702</v>
      </c>
      <c r="P20" s="26">
        <v>2005</v>
      </c>
      <c r="Q20" s="28">
        <v>430780</v>
      </c>
      <c r="R20" s="28">
        <v>427358</v>
      </c>
      <c r="S20" s="28">
        <v>427093</v>
      </c>
      <c r="T20" s="28">
        <v>423461</v>
      </c>
      <c r="U20" s="28">
        <v>423723</v>
      </c>
      <c r="V20" s="28">
        <v>423304</v>
      </c>
      <c r="W20" s="28">
        <v>428091</v>
      </c>
      <c r="X20" s="28">
        <v>416921</v>
      </c>
      <c r="Y20" s="28">
        <v>413686</v>
      </c>
      <c r="Z20" s="28">
        <v>412810</v>
      </c>
      <c r="AA20" s="28">
        <v>410727</v>
      </c>
      <c r="AB20" s="28">
        <v>408850</v>
      </c>
      <c r="AC20"/>
      <c r="AD20"/>
      <c r="AM20">
        <v>7</v>
      </c>
      <c r="AN20">
        <v>1991</v>
      </c>
      <c r="AO20">
        <v>450740</v>
      </c>
    </row>
    <row r="21" spans="1:41" x14ac:dyDescent="0.25">
      <c r="A21" s="1">
        <v>8</v>
      </c>
      <c r="B21" s="1">
        <v>1991</v>
      </c>
      <c r="C21" s="1"/>
      <c r="D21" s="1">
        <v>449196</v>
      </c>
      <c r="E21">
        <v>465924</v>
      </c>
      <c r="F21" s="24">
        <f t="shared" si="0"/>
        <v>-3.5902851108764517</v>
      </c>
      <c r="P21" s="26">
        <v>2006</v>
      </c>
      <c r="Q21" s="28">
        <v>405214</v>
      </c>
      <c r="R21" s="28">
        <v>402836</v>
      </c>
      <c r="S21" s="28">
        <v>404374</v>
      </c>
      <c r="T21" s="28">
        <v>403935</v>
      </c>
      <c r="U21" s="28">
        <v>403667</v>
      </c>
      <c r="V21" s="28">
        <v>403250</v>
      </c>
      <c r="W21" s="28">
        <v>402991</v>
      </c>
      <c r="X21" s="28">
        <v>404118</v>
      </c>
      <c r="Y21" s="28">
        <v>403476</v>
      </c>
      <c r="Z21" s="28">
        <v>402907</v>
      </c>
      <c r="AA21" s="28">
        <v>403726</v>
      </c>
      <c r="AB21" s="28">
        <v>404249</v>
      </c>
      <c r="AC21"/>
      <c r="AD21"/>
      <c r="AM21">
        <v>8</v>
      </c>
      <c r="AN21">
        <v>1991</v>
      </c>
      <c r="AO21">
        <v>449196</v>
      </c>
    </row>
    <row r="22" spans="1:41" x14ac:dyDescent="0.25">
      <c r="A22" s="1">
        <v>9</v>
      </c>
      <c r="B22" s="1">
        <v>1991</v>
      </c>
      <c r="C22" s="1"/>
      <c r="D22" s="1">
        <v>445822</v>
      </c>
      <c r="E22">
        <v>466040</v>
      </c>
      <c r="F22" s="24">
        <f t="shared" si="0"/>
        <v>-4.3382542271049696</v>
      </c>
      <c r="P22" s="26">
        <v>2007</v>
      </c>
      <c r="Q22" s="28">
        <v>403730</v>
      </c>
      <c r="R22" s="28">
        <v>406207</v>
      </c>
      <c r="S22" s="28">
        <v>407523</v>
      </c>
      <c r="T22" s="28">
        <v>409689</v>
      </c>
      <c r="U22" s="28">
        <v>411922</v>
      </c>
      <c r="V22" s="28">
        <v>413736</v>
      </c>
      <c r="W22" s="28">
        <v>414315</v>
      </c>
      <c r="X22" s="28">
        <v>415228</v>
      </c>
      <c r="Y22" s="28">
        <v>416084</v>
      </c>
      <c r="Z22" s="28">
        <v>417777</v>
      </c>
      <c r="AA22" s="28">
        <v>419313</v>
      </c>
      <c r="AB22" s="28">
        <v>417278</v>
      </c>
      <c r="AC22"/>
      <c r="AD22"/>
      <c r="AM22">
        <v>9</v>
      </c>
      <c r="AN22">
        <v>1991</v>
      </c>
      <c r="AO22">
        <v>445822</v>
      </c>
    </row>
    <row r="23" spans="1:41" x14ac:dyDescent="0.25">
      <c r="A23" s="1">
        <v>10</v>
      </c>
      <c r="B23" s="1">
        <v>1991</v>
      </c>
      <c r="C23" s="1"/>
      <c r="D23" s="1">
        <v>429673</v>
      </c>
      <c r="E23">
        <v>461204</v>
      </c>
      <c r="F23" s="24">
        <f t="shared" si="0"/>
        <v>-6.8366709742326597</v>
      </c>
      <c r="P23" s="26">
        <v>2008</v>
      </c>
      <c r="Q23" s="28">
        <v>415071</v>
      </c>
      <c r="R23" s="28">
        <v>415394</v>
      </c>
      <c r="S23" s="28">
        <v>416914</v>
      </c>
      <c r="T23" s="28">
        <v>415389</v>
      </c>
      <c r="U23" s="28">
        <v>415492</v>
      </c>
      <c r="V23" s="28">
        <v>414155</v>
      </c>
      <c r="W23" s="28">
        <v>411095</v>
      </c>
      <c r="X23" s="28">
        <v>406463</v>
      </c>
      <c r="Y23" s="28">
        <v>397303</v>
      </c>
      <c r="Z23" s="28">
        <v>394173</v>
      </c>
      <c r="AA23" s="28">
        <v>392106</v>
      </c>
      <c r="AB23" s="28">
        <v>391813</v>
      </c>
      <c r="AC23"/>
      <c r="AD23"/>
      <c r="AM23">
        <v>10</v>
      </c>
      <c r="AN23">
        <v>1991</v>
      </c>
      <c r="AO23">
        <v>429673</v>
      </c>
    </row>
    <row r="24" spans="1:41" x14ac:dyDescent="0.25">
      <c r="A24" s="1">
        <v>11</v>
      </c>
      <c r="B24" s="1">
        <v>1991</v>
      </c>
      <c r="C24" s="1"/>
      <c r="D24" s="1">
        <v>437262</v>
      </c>
      <c r="E24">
        <v>463274</v>
      </c>
      <c r="F24" s="24">
        <f t="shared" si="0"/>
        <v>-5.6148197395062107</v>
      </c>
      <c r="P24" s="26">
        <v>2009</v>
      </c>
      <c r="Q24" s="28">
        <v>390584</v>
      </c>
      <c r="R24" s="28">
        <v>391605</v>
      </c>
      <c r="S24" s="28">
        <v>392053</v>
      </c>
      <c r="T24" s="28">
        <v>392112</v>
      </c>
      <c r="U24" s="28">
        <v>387442</v>
      </c>
      <c r="V24" s="28">
        <v>387677</v>
      </c>
      <c r="W24" s="28">
        <v>386779</v>
      </c>
      <c r="X24" s="28">
        <v>384310</v>
      </c>
      <c r="Y24" s="28">
        <v>379932</v>
      </c>
      <c r="Z24" s="28">
        <v>377975</v>
      </c>
      <c r="AA24" s="28">
        <v>379368</v>
      </c>
      <c r="AB24" s="28">
        <v>379698</v>
      </c>
      <c r="AC24"/>
      <c r="AD24"/>
      <c r="AM24">
        <v>11</v>
      </c>
      <c r="AN24">
        <v>1991</v>
      </c>
      <c r="AO24">
        <v>437262</v>
      </c>
    </row>
    <row r="25" spans="1:41" x14ac:dyDescent="0.25">
      <c r="A25" s="1">
        <v>12</v>
      </c>
      <c r="B25" s="1">
        <v>1991</v>
      </c>
      <c r="C25" s="1"/>
      <c r="D25" s="1">
        <v>440400</v>
      </c>
      <c r="E25">
        <v>464102</v>
      </c>
      <c r="F25" s="24">
        <f t="shared" si="0"/>
        <v>-5.1070669809653912</v>
      </c>
      <c r="P25" s="26">
        <v>2010</v>
      </c>
      <c r="Q25" s="28">
        <v>379322</v>
      </c>
      <c r="R25" s="28">
        <v>378555</v>
      </c>
      <c r="S25" s="28">
        <v>377807</v>
      </c>
      <c r="T25" s="28">
        <v>376663</v>
      </c>
      <c r="U25" s="28">
        <v>377515</v>
      </c>
      <c r="V25" s="28">
        <v>378859</v>
      </c>
      <c r="W25" s="28">
        <v>378068</v>
      </c>
      <c r="X25" s="28">
        <v>378425</v>
      </c>
      <c r="Y25" s="28">
        <v>378263</v>
      </c>
      <c r="Z25" s="28">
        <v>379154</v>
      </c>
      <c r="AA25" s="28">
        <v>380171</v>
      </c>
      <c r="AB25" s="28">
        <v>380409</v>
      </c>
      <c r="AC25"/>
      <c r="AD25"/>
      <c r="AM25">
        <v>12</v>
      </c>
      <c r="AN25">
        <v>1991</v>
      </c>
      <c r="AO25">
        <v>440400</v>
      </c>
    </row>
    <row r="26" spans="1:41" x14ac:dyDescent="0.25">
      <c r="A26" s="1">
        <v>1</v>
      </c>
      <c r="B26" s="1">
        <v>1992</v>
      </c>
      <c r="C26" s="1"/>
      <c r="D26" s="1">
        <v>441092</v>
      </c>
      <c r="E26">
        <v>442631</v>
      </c>
      <c r="F26" s="24">
        <f t="shared" si="0"/>
        <v>-0.34769367712609373</v>
      </c>
      <c r="P26" s="26">
        <v>2011</v>
      </c>
      <c r="Q26" s="28">
        <v>381189</v>
      </c>
      <c r="R26" s="28">
        <v>382109</v>
      </c>
      <c r="S26" s="28">
        <v>383311</v>
      </c>
      <c r="T26" s="28">
        <v>384008</v>
      </c>
      <c r="U26" s="28">
        <v>385302</v>
      </c>
      <c r="V26" s="28">
        <v>387113</v>
      </c>
      <c r="W26" s="28">
        <v>387495</v>
      </c>
      <c r="X26" s="28">
        <v>387028</v>
      </c>
      <c r="Y26" s="28">
        <v>385788</v>
      </c>
      <c r="Z26" s="28">
        <v>386595</v>
      </c>
      <c r="AA26" s="28">
        <v>386555</v>
      </c>
      <c r="AB26" s="28">
        <v>386939</v>
      </c>
      <c r="AC26"/>
      <c r="AD26"/>
      <c r="AM26">
        <v>1</v>
      </c>
      <c r="AN26">
        <v>1992</v>
      </c>
      <c r="AO26">
        <v>441092</v>
      </c>
    </row>
    <row r="27" spans="1:41" x14ac:dyDescent="0.25">
      <c r="A27" s="1">
        <v>2</v>
      </c>
      <c r="B27" s="1">
        <v>1992</v>
      </c>
      <c r="C27" s="1"/>
      <c r="D27" s="1">
        <v>442854</v>
      </c>
      <c r="E27">
        <v>440552</v>
      </c>
      <c r="F27" s="24">
        <f t="shared" si="0"/>
        <v>0.52252628520583266</v>
      </c>
      <c r="P27" s="26">
        <v>2012</v>
      </c>
      <c r="Q27" s="28">
        <v>386359</v>
      </c>
      <c r="R27" s="28">
        <v>387236</v>
      </c>
      <c r="S27" s="28">
        <v>388113</v>
      </c>
      <c r="T27" s="28">
        <v>387646</v>
      </c>
      <c r="U27" s="28">
        <v>388462</v>
      </c>
      <c r="V27" s="28">
        <v>388291</v>
      </c>
      <c r="W27" s="28">
        <v>388601</v>
      </c>
      <c r="X27" s="28">
        <v>386871</v>
      </c>
      <c r="Y27" s="28">
        <v>383735</v>
      </c>
      <c r="Z27" s="28">
        <v>382291</v>
      </c>
      <c r="AA27" s="28">
        <v>381080</v>
      </c>
      <c r="AB27" s="28">
        <v>379716</v>
      </c>
      <c r="AC27"/>
      <c r="AD27"/>
      <c r="AM27">
        <v>2</v>
      </c>
      <c r="AN27">
        <v>1992</v>
      </c>
      <c r="AO27">
        <v>442854</v>
      </c>
    </row>
    <row r="28" spans="1:41" x14ac:dyDescent="0.25">
      <c r="A28" s="1">
        <v>3</v>
      </c>
      <c r="B28" s="1">
        <v>1992</v>
      </c>
      <c r="C28" s="1"/>
      <c r="D28" s="1">
        <v>444758</v>
      </c>
      <c r="E28">
        <v>438503</v>
      </c>
      <c r="F28" s="24">
        <f t="shared" si="0"/>
        <v>1.4264440608160036</v>
      </c>
      <c r="P28" s="26">
        <v>2013</v>
      </c>
      <c r="Q28" s="28">
        <v>380042</v>
      </c>
      <c r="R28" s="28">
        <v>380414</v>
      </c>
      <c r="S28" s="28">
        <v>380540</v>
      </c>
      <c r="T28" s="28">
        <v>380487</v>
      </c>
      <c r="U28" s="28">
        <v>381372</v>
      </c>
      <c r="V28" s="28">
        <v>381672</v>
      </c>
      <c r="W28" s="28">
        <v>381299</v>
      </c>
      <c r="X28" s="28">
        <v>380486</v>
      </c>
      <c r="Y28" s="28">
        <v>380165</v>
      </c>
      <c r="Z28" s="28">
        <v>381178</v>
      </c>
      <c r="AA28" s="28">
        <v>381224</v>
      </c>
      <c r="AB28" s="28">
        <v>380809</v>
      </c>
      <c r="AC28"/>
      <c r="AD28"/>
      <c r="AM28">
        <v>3</v>
      </c>
      <c r="AN28">
        <v>1992</v>
      </c>
      <c r="AO28">
        <v>444758</v>
      </c>
    </row>
    <row r="29" spans="1:41" x14ac:dyDescent="0.25">
      <c r="A29" s="1">
        <v>4</v>
      </c>
      <c r="B29" s="1">
        <v>1992</v>
      </c>
      <c r="C29" s="1"/>
      <c r="D29" s="1">
        <v>448494</v>
      </c>
      <c r="E29">
        <v>442299</v>
      </c>
      <c r="F29" s="24">
        <f t="shared" si="0"/>
        <v>1.4006362211987817</v>
      </c>
      <c r="P29" s="26">
        <v>2014</v>
      </c>
      <c r="Q29" s="28">
        <v>381819</v>
      </c>
      <c r="R29" s="28">
        <v>381985</v>
      </c>
      <c r="S29" s="28">
        <v>383575</v>
      </c>
      <c r="T29" s="28">
        <v>384265</v>
      </c>
      <c r="U29" s="28">
        <v>385619</v>
      </c>
      <c r="V29" s="28">
        <v>385243</v>
      </c>
      <c r="W29" s="28">
        <v>386243</v>
      </c>
      <c r="X29" s="28">
        <v>384478</v>
      </c>
      <c r="Y29" s="28">
        <v>384501</v>
      </c>
      <c r="Z29" s="28">
        <v>384700</v>
      </c>
      <c r="AA29" s="28">
        <v>386912</v>
      </c>
      <c r="AB29" s="28">
        <v>386222</v>
      </c>
      <c r="AC29"/>
      <c r="AD29"/>
      <c r="AM29">
        <v>4</v>
      </c>
      <c r="AN29">
        <v>1992</v>
      </c>
      <c r="AO29">
        <v>448494</v>
      </c>
    </row>
    <row r="30" spans="1:41" x14ac:dyDescent="0.25">
      <c r="A30" s="1">
        <v>5</v>
      </c>
      <c r="B30" s="1">
        <v>1992</v>
      </c>
      <c r="C30" s="1"/>
      <c r="D30" s="1">
        <v>450184</v>
      </c>
      <c r="E30">
        <v>443601</v>
      </c>
      <c r="F30" s="24">
        <f t="shared" si="0"/>
        <v>1.4839912443840297</v>
      </c>
      <c r="P30" s="26">
        <v>2015</v>
      </c>
      <c r="Q30" s="28">
        <v>386528</v>
      </c>
      <c r="R30" s="28">
        <v>388976</v>
      </c>
      <c r="S30" s="28">
        <v>390817</v>
      </c>
      <c r="T30" s="28">
        <v>393439</v>
      </c>
      <c r="U30" s="28">
        <v>395621</v>
      </c>
      <c r="V30" s="28">
        <v>396973</v>
      </c>
      <c r="W30" s="28">
        <v>396503</v>
      </c>
      <c r="X30" s="28">
        <v>397007</v>
      </c>
      <c r="Y30" s="28">
        <v>397326</v>
      </c>
      <c r="Z30" s="28">
        <v>399928</v>
      </c>
      <c r="AA30" s="28">
        <v>401280</v>
      </c>
      <c r="AB30" s="28">
        <v>401440</v>
      </c>
      <c r="AC30"/>
      <c r="AD30"/>
      <c r="AM30">
        <v>5</v>
      </c>
      <c r="AN30">
        <v>1992</v>
      </c>
      <c r="AO30">
        <v>450184</v>
      </c>
    </row>
    <row r="31" spans="1:41" x14ac:dyDescent="0.25">
      <c r="A31" s="1">
        <v>6</v>
      </c>
      <c r="B31" s="1">
        <v>1992</v>
      </c>
      <c r="C31" s="1"/>
      <c r="D31" s="1">
        <v>451298</v>
      </c>
      <c r="E31">
        <v>447943</v>
      </c>
      <c r="F31" s="24">
        <f t="shared" si="0"/>
        <v>0.7489792228029013</v>
      </c>
      <c r="P31" s="26">
        <v>2016</v>
      </c>
      <c r="Q31" s="28">
        <v>402208</v>
      </c>
      <c r="R31" s="28">
        <v>403917</v>
      </c>
      <c r="S31" s="28">
        <v>405983</v>
      </c>
      <c r="T31" s="28">
        <v>407763</v>
      </c>
      <c r="U31" s="28">
        <v>410338</v>
      </c>
      <c r="V31" s="28">
        <v>412333</v>
      </c>
      <c r="W31" s="28">
        <v>413746</v>
      </c>
      <c r="X31" s="28">
        <v>414242</v>
      </c>
      <c r="Y31" s="28">
        <v>414558</v>
      </c>
      <c r="Z31" s="28">
        <v>415979</v>
      </c>
      <c r="AA31" s="28">
        <v>416046</v>
      </c>
      <c r="AB31" s="28">
        <v>416337</v>
      </c>
      <c r="AC31"/>
      <c r="AD31"/>
      <c r="AM31">
        <v>6</v>
      </c>
      <c r="AN31">
        <v>1992</v>
      </c>
      <c r="AO31">
        <v>451298</v>
      </c>
    </row>
    <row r="32" spans="1:41" x14ac:dyDescent="0.25">
      <c r="A32" s="1">
        <v>7</v>
      </c>
      <c r="B32" s="1">
        <v>1992</v>
      </c>
      <c r="C32" s="1"/>
      <c r="D32" s="1">
        <v>453433</v>
      </c>
      <c r="E32">
        <v>450740</v>
      </c>
      <c r="F32" s="24">
        <f t="shared" si="0"/>
        <v>0.59746195145760306</v>
      </c>
      <c r="P32" s="26">
        <v>2017</v>
      </c>
      <c r="Q32" s="28">
        <v>417833</v>
      </c>
      <c r="R32" s="28">
        <v>419762</v>
      </c>
      <c r="S32" s="28">
        <v>422278</v>
      </c>
      <c r="T32" s="28">
        <v>423537</v>
      </c>
      <c r="U32" s="28">
        <v>425656</v>
      </c>
      <c r="V32" s="28">
        <v>427818</v>
      </c>
      <c r="W32" s="28"/>
      <c r="X32" s="28"/>
      <c r="Y32" s="28"/>
      <c r="Z32" s="28"/>
      <c r="AA32" s="28"/>
      <c r="AB32" s="28"/>
      <c r="AC32"/>
      <c r="AD32"/>
      <c r="AM32">
        <v>7</v>
      </c>
      <c r="AN32">
        <v>1992</v>
      </c>
      <c r="AO32">
        <v>453433</v>
      </c>
    </row>
    <row r="33" spans="1:41" x14ac:dyDescent="0.25">
      <c r="A33" s="1">
        <v>8</v>
      </c>
      <c r="B33" s="1">
        <v>1992</v>
      </c>
      <c r="C33" s="1"/>
      <c r="D33" s="1">
        <v>453395</v>
      </c>
      <c r="E33">
        <v>449196</v>
      </c>
      <c r="F33" s="24">
        <f t="shared" si="0"/>
        <v>0.93478125361757447</v>
      </c>
      <c r="T33"/>
      <c r="U33"/>
      <c r="V33"/>
      <c r="W33"/>
      <c r="X33"/>
      <c r="Y33"/>
      <c r="Z33"/>
      <c r="AA33"/>
      <c r="AB33"/>
      <c r="AC33"/>
      <c r="AD33"/>
      <c r="AM33">
        <v>8</v>
      </c>
      <c r="AN33">
        <v>1992</v>
      </c>
      <c r="AO33">
        <v>453395</v>
      </c>
    </row>
    <row r="34" spans="1:41" x14ac:dyDescent="0.25">
      <c r="A34" s="1">
        <v>9</v>
      </c>
      <c r="B34" s="1">
        <v>1992</v>
      </c>
      <c r="C34" s="1"/>
      <c r="D34" s="1">
        <v>449461</v>
      </c>
      <c r="E34">
        <v>445822</v>
      </c>
      <c r="F34" s="24">
        <f t="shared" si="0"/>
        <v>0.8162450484722602</v>
      </c>
      <c r="T34"/>
      <c r="U34"/>
      <c r="V34"/>
      <c r="W34"/>
      <c r="X34"/>
      <c r="Y34"/>
      <c r="Z34"/>
      <c r="AA34"/>
      <c r="AB34"/>
      <c r="AC34"/>
      <c r="AD34"/>
      <c r="AM34">
        <v>9</v>
      </c>
      <c r="AN34">
        <v>1992</v>
      </c>
      <c r="AO34">
        <v>449461</v>
      </c>
    </row>
    <row r="35" spans="1:41" x14ac:dyDescent="0.25">
      <c r="A35" s="1">
        <v>10</v>
      </c>
      <c r="B35" s="1">
        <v>1992</v>
      </c>
      <c r="C35" s="1"/>
      <c r="D35" s="1">
        <v>446097</v>
      </c>
      <c r="E35">
        <v>429673</v>
      </c>
      <c r="F35" s="24">
        <f t="shared" si="0"/>
        <v>3.8224417173059515</v>
      </c>
      <c r="AM35">
        <v>10</v>
      </c>
      <c r="AN35">
        <v>1992</v>
      </c>
      <c r="AO35">
        <v>446097</v>
      </c>
    </row>
    <row r="36" spans="1:41" x14ac:dyDescent="0.25">
      <c r="A36" s="1">
        <v>11</v>
      </c>
      <c r="B36" s="1">
        <v>1992</v>
      </c>
      <c r="C36" s="1"/>
      <c r="D36" s="1">
        <v>444444</v>
      </c>
      <c r="E36">
        <v>437262</v>
      </c>
      <c r="F36" s="24">
        <f t="shared" si="0"/>
        <v>1.6424935164729613</v>
      </c>
      <c r="AM36">
        <v>11</v>
      </c>
      <c r="AN36">
        <v>1992</v>
      </c>
      <c r="AO36">
        <v>444444</v>
      </c>
    </row>
    <row r="37" spans="1:41" x14ac:dyDescent="0.25">
      <c r="A37" s="1">
        <v>12</v>
      </c>
      <c r="B37" s="1">
        <v>1992</v>
      </c>
      <c r="C37" s="1"/>
      <c r="D37" s="1">
        <v>441013</v>
      </c>
      <c r="E37">
        <v>440400</v>
      </c>
      <c r="F37" s="24">
        <f t="shared" si="0"/>
        <v>0.13919164396003633</v>
      </c>
      <c r="AM37">
        <v>12</v>
      </c>
      <c r="AN37">
        <v>1992</v>
      </c>
      <c r="AO37">
        <v>441013</v>
      </c>
    </row>
    <row r="38" spans="1:41" x14ac:dyDescent="0.25">
      <c r="A38" s="1">
        <v>1</v>
      </c>
      <c r="B38" s="1">
        <v>1993</v>
      </c>
      <c r="C38" s="1"/>
      <c r="D38" s="1">
        <v>440974</v>
      </c>
      <c r="E38">
        <v>441092</v>
      </c>
      <c r="F38" s="24">
        <f t="shared" si="0"/>
        <v>-2.6751788742484562E-2</v>
      </c>
      <c r="AM38">
        <v>1</v>
      </c>
      <c r="AN38">
        <v>1993</v>
      </c>
      <c r="AO38">
        <v>440974</v>
      </c>
    </row>
    <row r="39" spans="1:41" x14ac:dyDescent="0.25">
      <c r="A39" s="1">
        <v>2</v>
      </c>
      <c r="B39" s="1">
        <v>1993</v>
      </c>
      <c r="C39" s="1"/>
      <c r="D39" s="1">
        <v>439838</v>
      </c>
      <c r="E39">
        <v>442854</v>
      </c>
      <c r="F39" s="24">
        <f t="shared" si="0"/>
        <v>-0.68103709123097</v>
      </c>
      <c r="AM39">
        <v>2</v>
      </c>
      <c r="AN39">
        <v>1993</v>
      </c>
      <c r="AO39">
        <v>439838</v>
      </c>
    </row>
    <row r="40" spans="1:41" x14ac:dyDescent="0.25">
      <c r="A40" s="1">
        <v>3</v>
      </c>
      <c r="B40" s="1">
        <v>1993</v>
      </c>
      <c r="C40" s="1"/>
      <c r="D40" s="1">
        <v>440145</v>
      </c>
      <c r="E40">
        <v>444758</v>
      </c>
      <c r="F40" s="24">
        <f t="shared" si="0"/>
        <v>-1.0371932601549607</v>
      </c>
      <c r="AM40">
        <v>3</v>
      </c>
      <c r="AN40">
        <v>1993</v>
      </c>
      <c r="AO40">
        <v>440145</v>
      </c>
    </row>
    <row r="41" spans="1:41" x14ac:dyDescent="0.25">
      <c r="A41" s="1">
        <v>4</v>
      </c>
      <c r="B41" s="1">
        <v>1993</v>
      </c>
      <c r="C41" s="1"/>
      <c r="D41" s="1">
        <v>439506</v>
      </c>
      <c r="E41">
        <v>448494</v>
      </c>
      <c r="F41" s="24">
        <f t="shared" si="0"/>
        <v>-2.0040401878286001</v>
      </c>
      <c r="AM41">
        <v>4</v>
      </c>
      <c r="AN41">
        <v>1993</v>
      </c>
      <c r="AO41">
        <v>439506</v>
      </c>
    </row>
    <row r="42" spans="1:41" x14ac:dyDescent="0.25">
      <c r="A42" s="1">
        <v>5</v>
      </c>
      <c r="B42" s="1">
        <v>1993</v>
      </c>
      <c r="C42" s="1"/>
      <c r="D42" s="1">
        <v>443295</v>
      </c>
      <c r="E42">
        <v>450184</v>
      </c>
      <c r="F42" s="24">
        <f t="shared" si="0"/>
        <v>-1.5302631812769891</v>
      </c>
      <c r="AM42">
        <v>5</v>
      </c>
      <c r="AN42">
        <v>1993</v>
      </c>
      <c r="AO42">
        <v>443295</v>
      </c>
    </row>
    <row r="43" spans="1:41" x14ac:dyDescent="0.25">
      <c r="A43" s="1">
        <v>6</v>
      </c>
      <c r="B43" s="1">
        <v>1993</v>
      </c>
      <c r="C43" s="1"/>
      <c r="D43" s="1">
        <v>445770</v>
      </c>
      <c r="E43">
        <v>451298</v>
      </c>
      <c r="F43" s="24">
        <f t="shared" si="0"/>
        <v>-1.2249112559772035</v>
      </c>
      <c r="AM43">
        <v>6</v>
      </c>
      <c r="AN43">
        <v>1993</v>
      </c>
      <c r="AO43">
        <v>445770</v>
      </c>
    </row>
    <row r="44" spans="1:41" x14ac:dyDescent="0.25">
      <c r="A44" s="1">
        <v>7</v>
      </c>
      <c r="B44" s="1">
        <v>1993</v>
      </c>
      <c r="C44" s="1"/>
      <c r="D44" s="1">
        <v>446362</v>
      </c>
      <c r="E44">
        <v>453433</v>
      </c>
      <c r="F44" s="24">
        <f t="shared" si="0"/>
        <v>-1.5594365650493016</v>
      </c>
      <c r="AM44">
        <v>7</v>
      </c>
      <c r="AN44">
        <v>1993</v>
      </c>
      <c r="AO44">
        <v>446362</v>
      </c>
    </row>
    <row r="45" spans="1:41" x14ac:dyDescent="0.25">
      <c r="A45" s="1">
        <v>8</v>
      </c>
      <c r="B45" s="1">
        <v>1993</v>
      </c>
      <c r="C45" s="1"/>
      <c r="D45" s="1">
        <v>446146</v>
      </c>
      <c r="E45">
        <v>453395</v>
      </c>
      <c r="F45" s="24">
        <f t="shared" si="0"/>
        <v>-1.598826630201039</v>
      </c>
      <c r="AM45">
        <v>8</v>
      </c>
      <c r="AN45">
        <v>1993</v>
      </c>
      <c r="AO45">
        <v>446146</v>
      </c>
    </row>
    <row r="46" spans="1:41" x14ac:dyDescent="0.25">
      <c r="A46" s="1">
        <v>9</v>
      </c>
      <c r="B46" s="1">
        <v>1993</v>
      </c>
      <c r="C46" s="1"/>
      <c r="D46" s="1">
        <v>442253</v>
      </c>
      <c r="E46">
        <v>449461</v>
      </c>
      <c r="F46" s="24">
        <f t="shared" si="0"/>
        <v>-1.6036986523858578</v>
      </c>
      <c r="AM46">
        <v>9</v>
      </c>
      <c r="AN46">
        <v>1993</v>
      </c>
      <c r="AO46">
        <v>442253</v>
      </c>
    </row>
    <row r="47" spans="1:41" x14ac:dyDescent="0.25">
      <c r="A47" s="1">
        <v>10</v>
      </c>
      <c r="B47" s="1">
        <v>1993</v>
      </c>
      <c r="C47" s="1"/>
      <c r="D47" s="1">
        <v>439873</v>
      </c>
      <c r="E47">
        <v>446097</v>
      </c>
      <c r="F47" s="24">
        <f t="shared" si="0"/>
        <v>-1.3952122520438381</v>
      </c>
      <c r="AM47">
        <v>10</v>
      </c>
      <c r="AN47">
        <v>1993</v>
      </c>
      <c r="AO47">
        <v>439873</v>
      </c>
    </row>
    <row r="48" spans="1:41" x14ac:dyDescent="0.25">
      <c r="A48" s="1">
        <v>11</v>
      </c>
      <c r="B48" s="1">
        <v>1993</v>
      </c>
      <c r="C48" s="1"/>
      <c r="D48" s="1">
        <v>438895</v>
      </c>
      <c r="E48">
        <v>444444</v>
      </c>
      <c r="F48" s="24">
        <f t="shared" si="0"/>
        <v>-1.2485262485262485</v>
      </c>
      <c r="AM48">
        <v>11</v>
      </c>
      <c r="AN48">
        <v>1993</v>
      </c>
      <c r="AO48">
        <v>438895</v>
      </c>
    </row>
    <row r="49" spans="1:41" x14ac:dyDescent="0.25">
      <c r="A49" s="1">
        <v>12</v>
      </c>
      <c r="B49" s="1">
        <v>1993</v>
      </c>
      <c r="C49" s="1"/>
      <c r="D49" s="1">
        <v>437961</v>
      </c>
      <c r="E49">
        <v>441013</v>
      </c>
      <c r="F49" s="24">
        <f t="shared" si="0"/>
        <v>-0.69204309170024469</v>
      </c>
      <c r="AM49">
        <v>12</v>
      </c>
      <c r="AN49">
        <v>1993</v>
      </c>
      <c r="AO49">
        <v>437961</v>
      </c>
    </row>
    <row r="50" spans="1:41" x14ac:dyDescent="0.25">
      <c r="A50" s="1">
        <v>1</v>
      </c>
      <c r="B50" s="1">
        <v>1994</v>
      </c>
      <c r="C50" s="1"/>
      <c r="D50" s="1">
        <v>437497</v>
      </c>
      <c r="E50">
        <v>440974</v>
      </c>
      <c r="F50" s="24">
        <f t="shared" si="0"/>
        <v>-0.78848186060856196</v>
      </c>
      <c r="AM50">
        <v>1</v>
      </c>
      <c r="AN50">
        <v>1994</v>
      </c>
      <c r="AO50">
        <v>437497</v>
      </c>
    </row>
    <row r="51" spans="1:41" x14ac:dyDescent="0.25">
      <c r="A51" s="1">
        <v>2</v>
      </c>
      <c r="B51" s="1">
        <v>1994</v>
      </c>
      <c r="C51" s="1"/>
      <c r="D51" s="1">
        <v>434257</v>
      </c>
      <c r="E51">
        <v>439838</v>
      </c>
      <c r="F51" s="24">
        <f t="shared" si="0"/>
        <v>-1.2688762680805206</v>
      </c>
      <c r="AM51">
        <v>2</v>
      </c>
      <c r="AN51">
        <v>1994</v>
      </c>
      <c r="AO51">
        <v>434257</v>
      </c>
    </row>
    <row r="52" spans="1:41" x14ac:dyDescent="0.25">
      <c r="A52" s="1">
        <v>3</v>
      </c>
      <c r="B52" s="1">
        <v>1994</v>
      </c>
      <c r="C52" s="1"/>
      <c r="D52" s="1">
        <v>433680</v>
      </c>
      <c r="E52">
        <v>440145</v>
      </c>
      <c r="F52" s="24">
        <f t="shared" si="0"/>
        <v>-1.4688341342057731</v>
      </c>
      <c r="AM52">
        <v>3</v>
      </c>
      <c r="AN52">
        <v>1994</v>
      </c>
      <c r="AO52">
        <v>433680</v>
      </c>
    </row>
    <row r="53" spans="1:41" x14ac:dyDescent="0.25">
      <c r="A53" s="1">
        <v>4</v>
      </c>
      <c r="B53" s="1">
        <v>1994</v>
      </c>
      <c r="C53" s="1"/>
      <c r="D53" s="1">
        <v>435904</v>
      </c>
      <c r="E53">
        <v>439506</v>
      </c>
      <c r="F53" s="24">
        <f t="shared" si="0"/>
        <v>-0.81955650207278175</v>
      </c>
      <c r="AM53">
        <v>4</v>
      </c>
      <c r="AN53">
        <v>1994</v>
      </c>
      <c r="AO53">
        <v>435904</v>
      </c>
    </row>
    <row r="54" spans="1:41" x14ac:dyDescent="0.25">
      <c r="A54" s="1">
        <v>5</v>
      </c>
      <c r="B54" s="1">
        <v>1994</v>
      </c>
      <c r="C54" s="1"/>
      <c r="D54" s="1">
        <v>433210</v>
      </c>
      <c r="E54">
        <v>443295</v>
      </c>
      <c r="F54" s="24">
        <f t="shared" si="0"/>
        <v>-2.2750087413573357</v>
      </c>
      <c r="AM54">
        <v>5</v>
      </c>
      <c r="AN54">
        <v>1994</v>
      </c>
      <c r="AO54">
        <v>433210</v>
      </c>
    </row>
    <row r="55" spans="1:41" x14ac:dyDescent="0.25">
      <c r="A55" s="1">
        <v>6</v>
      </c>
      <c r="B55" s="1">
        <v>1994</v>
      </c>
      <c r="C55" s="1"/>
      <c r="D55" s="1">
        <v>433354</v>
      </c>
      <c r="E55">
        <v>445770</v>
      </c>
      <c r="F55" s="24">
        <f t="shared" si="0"/>
        <v>-2.7852928640330217</v>
      </c>
      <c r="AM55">
        <v>6</v>
      </c>
      <c r="AN55">
        <v>1994</v>
      </c>
      <c r="AO55">
        <v>433354</v>
      </c>
    </row>
    <row r="56" spans="1:41" x14ac:dyDescent="0.25">
      <c r="A56" s="1">
        <v>7</v>
      </c>
      <c r="B56" s="1">
        <v>1994</v>
      </c>
      <c r="C56" s="1"/>
      <c r="D56" s="1">
        <v>439224</v>
      </c>
      <c r="E56">
        <v>446362</v>
      </c>
      <c r="F56" s="24">
        <f t="shared" si="0"/>
        <v>-1.599150465317388</v>
      </c>
      <c r="AM56">
        <v>7</v>
      </c>
      <c r="AN56">
        <v>1994</v>
      </c>
      <c r="AO56">
        <v>439224</v>
      </c>
    </row>
    <row r="57" spans="1:41" x14ac:dyDescent="0.25">
      <c r="A57" s="1">
        <v>8</v>
      </c>
      <c r="B57" s="1">
        <v>1994</v>
      </c>
      <c r="C57" s="1"/>
      <c r="D57" s="1">
        <v>432599</v>
      </c>
      <c r="E57">
        <v>446146</v>
      </c>
      <c r="F57" s="24">
        <f t="shared" si="0"/>
        <v>-3.0364499513612135</v>
      </c>
      <c r="AM57">
        <v>8</v>
      </c>
      <c r="AN57">
        <v>1994</v>
      </c>
      <c r="AO57">
        <v>432599</v>
      </c>
    </row>
    <row r="58" spans="1:41" x14ac:dyDescent="0.25">
      <c r="A58" s="1">
        <v>9</v>
      </c>
      <c r="B58" s="1">
        <v>1994</v>
      </c>
      <c r="C58" s="1"/>
      <c r="D58" s="1">
        <v>426787</v>
      </c>
      <c r="E58">
        <v>442253</v>
      </c>
      <c r="F58" s="24">
        <f t="shared" si="0"/>
        <v>-3.497093292753243</v>
      </c>
      <c r="AM58">
        <v>9</v>
      </c>
      <c r="AN58">
        <v>1994</v>
      </c>
      <c r="AO58">
        <v>426787</v>
      </c>
    </row>
    <row r="59" spans="1:41" x14ac:dyDescent="0.25">
      <c r="A59" s="1">
        <v>10</v>
      </c>
      <c r="B59" s="1">
        <v>1994</v>
      </c>
      <c r="C59" s="1"/>
      <c r="D59" s="1">
        <v>425387</v>
      </c>
      <c r="E59">
        <v>439873</v>
      </c>
      <c r="F59" s="24">
        <f t="shared" si="0"/>
        <v>-3.293223271262387</v>
      </c>
      <c r="AM59">
        <v>10</v>
      </c>
      <c r="AN59">
        <v>1994</v>
      </c>
      <c r="AO59">
        <v>425387</v>
      </c>
    </row>
    <row r="60" spans="1:41" x14ac:dyDescent="0.25">
      <c r="A60" s="1">
        <v>11</v>
      </c>
      <c r="B60" s="1">
        <v>1994</v>
      </c>
      <c r="C60" s="1"/>
      <c r="D60" s="1">
        <v>431935</v>
      </c>
      <c r="E60">
        <v>438895</v>
      </c>
      <c r="F60" s="24">
        <f t="shared" si="0"/>
        <v>-1.58580070404083</v>
      </c>
      <c r="AM60">
        <v>11</v>
      </c>
      <c r="AN60">
        <v>1994</v>
      </c>
      <c r="AO60">
        <v>431935</v>
      </c>
    </row>
    <row r="61" spans="1:41" x14ac:dyDescent="0.25">
      <c r="A61" s="1">
        <v>12</v>
      </c>
      <c r="B61" s="1">
        <v>1994</v>
      </c>
      <c r="C61" s="1"/>
      <c r="D61" s="1">
        <v>423285</v>
      </c>
      <c r="E61">
        <v>437961</v>
      </c>
      <c r="F61" s="24">
        <f t="shared" si="0"/>
        <v>-3.350983306732791</v>
      </c>
      <c r="AM61">
        <v>12</v>
      </c>
      <c r="AN61">
        <v>1994</v>
      </c>
      <c r="AO61">
        <v>423285</v>
      </c>
    </row>
    <row r="62" spans="1:41" x14ac:dyDescent="0.25">
      <c r="A62" s="1">
        <v>1</v>
      </c>
      <c r="B62" s="1">
        <v>1995</v>
      </c>
      <c r="C62" s="1"/>
      <c r="D62" s="1">
        <v>427201</v>
      </c>
      <c r="E62">
        <v>437497</v>
      </c>
      <c r="F62" s="24">
        <f t="shared" si="0"/>
        <v>-2.3533875660861674</v>
      </c>
      <c r="AM62">
        <v>1</v>
      </c>
      <c r="AN62">
        <v>1995</v>
      </c>
      <c r="AO62">
        <v>427201</v>
      </c>
    </row>
    <row r="63" spans="1:41" x14ac:dyDescent="0.25">
      <c r="A63" s="1">
        <v>2</v>
      </c>
      <c r="B63" s="1">
        <v>1995</v>
      </c>
      <c r="C63" s="1"/>
      <c r="D63" s="1">
        <v>428280</v>
      </c>
      <c r="E63">
        <v>434257</v>
      </c>
      <c r="F63" s="24">
        <f t="shared" si="0"/>
        <v>-1.3763738984057827</v>
      </c>
      <c r="AM63">
        <v>2</v>
      </c>
      <c r="AN63">
        <v>1995</v>
      </c>
      <c r="AO63">
        <v>428280</v>
      </c>
    </row>
    <row r="64" spans="1:41" x14ac:dyDescent="0.25">
      <c r="A64" s="1">
        <v>3</v>
      </c>
      <c r="B64" s="1">
        <v>1995</v>
      </c>
      <c r="C64" s="1"/>
      <c r="D64" s="1">
        <v>428601</v>
      </c>
      <c r="E64">
        <v>433680</v>
      </c>
      <c r="F64" s="24">
        <f t="shared" si="0"/>
        <v>-1.1711400110680685</v>
      </c>
      <c r="AM64">
        <v>3</v>
      </c>
      <c r="AN64">
        <v>1995</v>
      </c>
      <c r="AO64">
        <v>428601</v>
      </c>
    </row>
    <row r="65" spans="1:41" x14ac:dyDescent="0.25">
      <c r="A65" s="1">
        <v>4</v>
      </c>
      <c r="B65" s="1">
        <v>1995</v>
      </c>
      <c r="C65" s="1"/>
      <c r="D65" s="1">
        <v>425008</v>
      </c>
      <c r="E65">
        <v>435904</v>
      </c>
      <c r="F65" s="24">
        <f t="shared" si="0"/>
        <v>-2.4996329467038612</v>
      </c>
      <c r="AM65">
        <v>4</v>
      </c>
      <c r="AN65">
        <v>1995</v>
      </c>
      <c r="AO65">
        <v>425008</v>
      </c>
    </row>
    <row r="66" spans="1:41" x14ac:dyDescent="0.25">
      <c r="A66" s="1">
        <v>5</v>
      </c>
      <c r="B66" s="1">
        <v>1995</v>
      </c>
      <c r="C66" s="1"/>
      <c r="D66" s="1">
        <v>425260</v>
      </c>
      <c r="E66">
        <v>433210</v>
      </c>
      <c r="F66" s="24">
        <f t="shared" si="0"/>
        <v>-1.8351376930357104</v>
      </c>
      <c r="AM66">
        <v>5</v>
      </c>
      <c r="AN66">
        <v>1995</v>
      </c>
      <c r="AO66">
        <v>425260</v>
      </c>
    </row>
    <row r="67" spans="1:41" x14ac:dyDescent="0.25">
      <c r="A67" s="1">
        <v>6</v>
      </c>
      <c r="B67" s="1">
        <v>1995</v>
      </c>
      <c r="C67" s="1"/>
      <c r="D67" s="1">
        <v>429036</v>
      </c>
      <c r="E67">
        <v>433354</v>
      </c>
      <c r="F67" s="24">
        <f t="shared" si="0"/>
        <v>-0.99641401717764233</v>
      </c>
      <c r="AM67">
        <v>6</v>
      </c>
      <c r="AN67">
        <v>1995</v>
      </c>
      <c r="AO67">
        <v>429036</v>
      </c>
    </row>
    <row r="68" spans="1:41" x14ac:dyDescent="0.25">
      <c r="A68" s="1">
        <v>7</v>
      </c>
      <c r="B68" s="1">
        <v>1995</v>
      </c>
      <c r="C68" s="1"/>
      <c r="D68" s="1">
        <v>430971</v>
      </c>
      <c r="E68">
        <v>439224</v>
      </c>
      <c r="F68" s="24">
        <f t="shared" si="0"/>
        <v>-1.8789956832959946</v>
      </c>
      <c r="AM68">
        <v>7</v>
      </c>
      <c r="AN68">
        <v>1995</v>
      </c>
      <c r="AO68">
        <v>430971</v>
      </c>
    </row>
    <row r="69" spans="1:41" x14ac:dyDescent="0.25">
      <c r="A69" s="1">
        <v>8</v>
      </c>
      <c r="B69" s="1">
        <v>1995</v>
      </c>
      <c r="C69" s="1"/>
      <c r="D69" s="1">
        <v>432279</v>
      </c>
      <c r="E69">
        <v>432599</v>
      </c>
      <c r="F69" s="24">
        <f t="shared" si="0"/>
        <v>-7.3971507100108871E-2</v>
      </c>
      <c r="AM69">
        <v>8</v>
      </c>
      <c r="AN69">
        <v>1995</v>
      </c>
      <c r="AO69">
        <v>432279</v>
      </c>
    </row>
    <row r="70" spans="1:41" x14ac:dyDescent="0.25">
      <c r="A70" s="1">
        <v>9</v>
      </c>
      <c r="B70" s="1">
        <v>1995</v>
      </c>
      <c r="C70" s="1"/>
      <c r="D70" s="1">
        <v>430526</v>
      </c>
      <c r="E70">
        <v>426787</v>
      </c>
      <c r="F70" s="24">
        <f t="shared" si="0"/>
        <v>0.87608104276840681</v>
      </c>
      <c r="AM70">
        <v>9</v>
      </c>
      <c r="AN70">
        <v>1995</v>
      </c>
      <c r="AO70">
        <v>430526</v>
      </c>
    </row>
    <row r="71" spans="1:41" x14ac:dyDescent="0.25">
      <c r="A71" s="1">
        <v>10</v>
      </c>
      <c r="B71" s="1">
        <v>1995</v>
      </c>
      <c r="C71" s="1"/>
      <c r="D71" s="1">
        <v>430491</v>
      </c>
      <c r="E71">
        <v>425387</v>
      </c>
      <c r="F71" s="24">
        <f t="shared" si="0"/>
        <v>1.1998486084436055</v>
      </c>
      <c r="AM71">
        <v>10</v>
      </c>
      <c r="AN71">
        <v>1995</v>
      </c>
      <c r="AO71">
        <v>430491</v>
      </c>
    </row>
    <row r="72" spans="1:41" x14ac:dyDescent="0.25">
      <c r="A72" s="1">
        <v>11</v>
      </c>
      <c r="B72" s="1">
        <v>1995</v>
      </c>
      <c r="C72" s="1"/>
      <c r="D72" s="1">
        <v>432550</v>
      </c>
      <c r="E72">
        <v>431935</v>
      </c>
      <c r="F72" s="24">
        <f t="shared" si="0"/>
        <v>0.14238253440911247</v>
      </c>
      <c r="AM72">
        <v>11</v>
      </c>
      <c r="AN72">
        <v>1995</v>
      </c>
      <c r="AO72">
        <v>432550</v>
      </c>
    </row>
    <row r="73" spans="1:41" x14ac:dyDescent="0.25">
      <c r="A73" s="1">
        <v>12</v>
      </c>
      <c r="B73" s="1">
        <v>1995</v>
      </c>
      <c r="C73" s="1"/>
      <c r="D73" s="1">
        <v>433827</v>
      </c>
      <c r="E73">
        <v>423285</v>
      </c>
      <c r="F73" s="24">
        <f t="shared" si="0"/>
        <v>2.4905205712463232</v>
      </c>
      <c r="AM73">
        <v>12</v>
      </c>
      <c r="AN73">
        <v>1995</v>
      </c>
      <c r="AO73">
        <v>433827</v>
      </c>
    </row>
    <row r="74" spans="1:41" x14ac:dyDescent="0.25">
      <c r="A74" s="1">
        <v>1</v>
      </c>
      <c r="B74" s="1">
        <v>1996</v>
      </c>
      <c r="C74" s="1"/>
      <c r="D74" s="1">
        <v>435941</v>
      </c>
      <c r="E74">
        <v>427201</v>
      </c>
      <c r="F74" s="24">
        <f t="shared" si="0"/>
        <v>2.0458753607786497</v>
      </c>
      <c r="AM74">
        <v>1</v>
      </c>
      <c r="AN74">
        <v>1996</v>
      </c>
      <c r="AO74">
        <v>435941</v>
      </c>
    </row>
    <row r="75" spans="1:41" x14ac:dyDescent="0.25">
      <c r="A75" s="1">
        <v>2</v>
      </c>
      <c r="B75" s="1">
        <v>1996</v>
      </c>
      <c r="C75" s="1"/>
      <c r="D75" s="1">
        <v>435178</v>
      </c>
      <c r="E75">
        <v>428280</v>
      </c>
      <c r="F75" s="24">
        <f t="shared" si="0"/>
        <v>1.6106285607546467</v>
      </c>
      <c r="AM75">
        <v>2</v>
      </c>
      <c r="AN75">
        <v>1996</v>
      </c>
      <c r="AO75">
        <v>435178</v>
      </c>
    </row>
    <row r="76" spans="1:41" x14ac:dyDescent="0.25">
      <c r="A76" s="1">
        <v>3</v>
      </c>
      <c r="B76" s="1">
        <v>1996</v>
      </c>
      <c r="C76" s="1"/>
      <c r="D76" s="1">
        <v>436153</v>
      </c>
      <c r="E76">
        <v>428601</v>
      </c>
      <c r="F76" s="24">
        <f t="shared" si="0"/>
        <v>1.7620117545222711</v>
      </c>
      <c r="AM76">
        <v>3</v>
      </c>
      <c r="AN76">
        <v>1996</v>
      </c>
      <c r="AO76">
        <v>436153</v>
      </c>
    </row>
    <row r="77" spans="1:41" x14ac:dyDescent="0.25">
      <c r="A77" s="1">
        <v>4</v>
      </c>
      <c r="B77" s="1">
        <v>1996</v>
      </c>
      <c r="C77" s="1"/>
      <c r="D77" s="1">
        <v>436458</v>
      </c>
      <c r="E77">
        <v>425008</v>
      </c>
      <c r="F77" s="24">
        <f t="shared" si="0"/>
        <v>2.6940669352106315</v>
      </c>
      <c r="AM77">
        <v>4</v>
      </c>
      <c r="AN77">
        <v>1996</v>
      </c>
      <c r="AO77">
        <v>436458</v>
      </c>
    </row>
    <row r="78" spans="1:41" x14ac:dyDescent="0.25">
      <c r="A78" s="1">
        <v>5</v>
      </c>
      <c r="B78" s="1">
        <v>1996</v>
      </c>
      <c r="C78" s="1"/>
      <c r="D78" s="1">
        <v>441722</v>
      </c>
      <c r="E78">
        <v>425260</v>
      </c>
      <c r="F78" s="24">
        <f t="shared" si="0"/>
        <v>3.8710435968583923</v>
      </c>
      <c r="AM78">
        <v>5</v>
      </c>
      <c r="AN78">
        <v>1996</v>
      </c>
      <c r="AO78">
        <v>441722</v>
      </c>
    </row>
    <row r="79" spans="1:41" x14ac:dyDescent="0.25">
      <c r="A79" s="1">
        <v>6</v>
      </c>
      <c r="B79" s="1">
        <v>1996</v>
      </c>
      <c r="C79" s="1"/>
      <c r="D79" s="1">
        <v>441252</v>
      </c>
      <c r="E79">
        <v>429036</v>
      </c>
      <c r="F79" s="24">
        <f t="shared" ref="F79:F142" si="1">((D79-E79)/E79)*100</f>
        <v>2.8473135121528261</v>
      </c>
      <c r="AM79">
        <v>6</v>
      </c>
      <c r="AN79">
        <v>1996</v>
      </c>
      <c r="AO79">
        <v>441252</v>
      </c>
    </row>
    <row r="80" spans="1:41" x14ac:dyDescent="0.25">
      <c r="A80" s="1">
        <v>7</v>
      </c>
      <c r="B80" s="1">
        <v>1996</v>
      </c>
      <c r="C80" s="1"/>
      <c r="D80" s="1">
        <v>437205</v>
      </c>
      <c r="E80">
        <v>430971</v>
      </c>
      <c r="F80" s="24">
        <f t="shared" si="1"/>
        <v>1.4465010406732703</v>
      </c>
      <c r="AM80">
        <v>7</v>
      </c>
      <c r="AN80">
        <v>1996</v>
      </c>
      <c r="AO80">
        <v>437205</v>
      </c>
    </row>
    <row r="81" spans="1:41" x14ac:dyDescent="0.25">
      <c r="A81" s="1">
        <v>8</v>
      </c>
      <c r="B81" s="1">
        <v>1996</v>
      </c>
      <c r="C81" s="1"/>
      <c r="D81" s="1">
        <v>438343</v>
      </c>
      <c r="E81">
        <v>432279</v>
      </c>
      <c r="F81" s="24">
        <f t="shared" si="1"/>
        <v>1.4027977301696357</v>
      </c>
      <c r="AM81">
        <v>8</v>
      </c>
      <c r="AN81">
        <v>1996</v>
      </c>
      <c r="AO81">
        <v>438343</v>
      </c>
    </row>
    <row r="82" spans="1:41" x14ac:dyDescent="0.25">
      <c r="A82" s="1">
        <v>9</v>
      </c>
      <c r="B82" s="1">
        <v>1996</v>
      </c>
      <c r="C82" s="1"/>
      <c r="D82" s="1">
        <v>440622</v>
      </c>
      <c r="E82">
        <v>430526</v>
      </c>
      <c r="F82" s="24">
        <f t="shared" si="1"/>
        <v>2.3450383948936881</v>
      </c>
      <c r="AM82">
        <v>9</v>
      </c>
      <c r="AN82">
        <v>1996</v>
      </c>
      <c r="AO82">
        <v>440622</v>
      </c>
    </row>
    <row r="83" spans="1:41" x14ac:dyDescent="0.25">
      <c r="A83" s="1">
        <v>10</v>
      </c>
      <c r="B83" s="1">
        <v>1996</v>
      </c>
      <c r="C83" s="1"/>
      <c r="D83" s="1">
        <v>440852</v>
      </c>
      <c r="E83">
        <v>430491</v>
      </c>
      <c r="F83" s="24">
        <f t="shared" si="1"/>
        <v>2.40678666917543</v>
      </c>
      <c r="AM83">
        <v>10</v>
      </c>
      <c r="AN83">
        <v>1996</v>
      </c>
      <c r="AO83">
        <v>440852</v>
      </c>
    </row>
    <row r="84" spans="1:41" x14ac:dyDescent="0.25">
      <c r="A84" s="1">
        <v>11</v>
      </c>
      <c r="B84" s="1">
        <v>1996</v>
      </c>
      <c r="C84" s="1"/>
      <c r="D84" s="1">
        <v>442076</v>
      </c>
      <c r="E84">
        <v>432550</v>
      </c>
      <c r="F84" s="24">
        <f t="shared" si="1"/>
        <v>2.2022887527453476</v>
      </c>
      <c r="AM84">
        <v>11</v>
      </c>
      <c r="AN84">
        <v>1996</v>
      </c>
      <c r="AO84">
        <v>442076</v>
      </c>
    </row>
    <row r="85" spans="1:41" x14ac:dyDescent="0.25">
      <c r="A85" s="1">
        <v>12</v>
      </c>
      <c r="B85" s="1">
        <v>1996</v>
      </c>
      <c r="C85" s="1"/>
      <c r="D85" s="1">
        <v>446367</v>
      </c>
      <c r="E85">
        <v>433827</v>
      </c>
      <c r="F85" s="24">
        <f t="shared" si="1"/>
        <v>2.8905531467612664</v>
      </c>
      <c r="AM85">
        <v>12</v>
      </c>
      <c r="AN85">
        <v>1996</v>
      </c>
      <c r="AO85">
        <v>446367</v>
      </c>
    </row>
    <row r="86" spans="1:41" x14ac:dyDescent="0.25">
      <c r="A86" s="1">
        <v>1</v>
      </c>
      <c r="B86" s="1">
        <v>1997</v>
      </c>
      <c r="C86" s="1"/>
      <c r="D86" s="1">
        <v>445713</v>
      </c>
      <c r="E86">
        <v>435941</v>
      </c>
      <c r="F86" s="24">
        <f t="shared" si="1"/>
        <v>2.2415877377902054</v>
      </c>
      <c r="AM86">
        <v>1</v>
      </c>
      <c r="AN86">
        <v>1997</v>
      </c>
      <c r="AO86">
        <v>445713</v>
      </c>
    </row>
    <row r="87" spans="1:41" x14ac:dyDescent="0.25">
      <c r="A87" s="1">
        <v>2</v>
      </c>
      <c r="B87" s="1">
        <v>1997</v>
      </c>
      <c r="C87" s="1"/>
      <c r="D87" s="1">
        <v>446123</v>
      </c>
      <c r="E87">
        <v>435178</v>
      </c>
      <c r="F87" s="24">
        <f t="shared" si="1"/>
        <v>2.5150628018879631</v>
      </c>
      <c r="AM87">
        <v>2</v>
      </c>
      <c r="AN87">
        <v>1997</v>
      </c>
      <c r="AO87">
        <v>446123</v>
      </c>
    </row>
    <row r="88" spans="1:41" x14ac:dyDescent="0.25">
      <c r="A88" s="1">
        <v>3</v>
      </c>
      <c r="B88" s="1">
        <v>1997</v>
      </c>
      <c r="C88" s="1"/>
      <c r="D88" s="1">
        <v>447469</v>
      </c>
      <c r="E88">
        <v>436153</v>
      </c>
      <c r="F88" s="24">
        <f t="shared" si="1"/>
        <v>2.5945023879235038</v>
      </c>
      <c r="AM88">
        <v>3</v>
      </c>
      <c r="AN88">
        <v>1997</v>
      </c>
      <c r="AO88">
        <v>447469</v>
      </c>
    </row>
    <row r="89" spans="1:41" x14ac:dyDescent="0.25">
      <c r="A89" s="1">
        <v>4</v>
      </c>
      <c r="B89" s="1">
        <v>1997</v>
      </c>
      <c r="C89" s="1"/>
      <c r="D89" s="1">
        <v>448788</v>
      </c>
      <c r="E89">
        <v>436458</v>
      </c>
      <c r="F89" s="24">
        <f t="shared" si="1"/>
        <v>2.8250140907028856</v>
      </c>
      <c r="AM89">
        <v>4</v>
      </c>
      <c r="AN89">
        <v>1997</v>
      </c>
      <c r="AO89">
        <v>448788</v>
      </c>
    </row>
    <row r="90" spans="1:41" x14ac:dyDescent="0.25">
      <c r="A90" s="1">
        <v>5</v>
      </c>
      <c r="B90" s="1">
        <v>1997</v>
      </c>
      <c r="C90" s="1"/>
      <c r="D90" s="1">
        <v>449869</v>
      </c>
      <c r="E90">
        <v>441722</v>
      </c>
      <c r="F90" s="24">
        <f t="shared" si="1"/>
        <v>1.8443727050045051</v>
      </c>
      <c r="AM90">
        <v>5</v>
      </c>
      <c r="AN90">
        <v>1997</v>
      </c>
      <c r="AO90">
        <v>449869</v>
      </c>
    </row>
    <row r="91" spans="1:41" x14ac:dyDescent="0.25">
      <c r="A91" s="1">
        <v>6</v>
      </c>
      <c r="B91" s="1">
        <v>1997</v>
      </c>
      <c r="C91" s="1"/>
      <c r="D91" s="1">
        <v>452606</v>
      </c>
      <c r="E91">
        <v>441252</v>
      </c>
      <c r="F91" s="24">
        <f t="shared" si="1"/>
        <v>2.5731328129957483</v>
      </c>
      <c r="AM91">
        <v>6</v>
      </c>
      <c r="AN91">
        <v>1997</v>
      </c>
      <c r="AO91">
        <v>452606</v>
      </c>
    </row>
    <row r="92" spans="1:41" x14ac:dyDescent="0.25">
      <c r="A92" s="1">
        <v>7</v>
      </c>
      <c r="B92" s="1">
        <v>1997</v>
      </c>
      <c r="C92" s="1"/>
      <c r="D92" s="1">
        <v>455454</v>
      </c>
      <c r="E92">
        <v>437205</v>
      </c>
      <c r="F92" s="24">
        <f t="shared" si="1"/>
        <v>4.1740144783339623</v>
      </c>
      <c r="AM92">
        <v>7</v>
      </c>
      <c r="AN92">
        <v>1997</v>
      </c>
      <c r="AO92">
        <v>455454</v>
      </c>
    </row>
    <row r="93" spans="1:41" x14ac:dyDescent="0.25">
      <c r="A93" s="1">
        <v>8</v>
      </c>
      <c r="B93" s="1">
        <v>1997</v>
      </c>
      <c r="C93" s="1"/>
      <c r="D93" s="1">
        <v>455939</v>
      </c>
      <c r="E93">
        <v>438343</v>
      </c>
      <c r="F93" s="24">
        <f t="shared" si="1"/>
        <v>4.0142080516855518</v>
      </c>
      <c r="AM93">
        <v>8</v>
      </c>
      <c r="AN93">
        <v>1997</v>
      </c>
      <c r="AO93">
        <v>455939</v>
      </c>
    </row>
    <row r="94" spans="1:41" x14ac:dyDescent="0.25">
      <c r="A94" s="1">
        <v>9</v>
      </c>
      <c r="B94" s="1">
        <v>1997</v>
      </c>
      <c r="C94" s="1"/>
      <c r="D94" s="1">
        <v>454767</v>
      </c>
      <c r="E94">
        <v>440622</v>
      </c>
      <c r="F94" s="24">
        <f t="shared" si="1"/>
        <v>3.2102346228740282</v>
      </c>
      <c r="AM94">
        <v>9</v>
      </c>
      <c r="AN94">
        <v>1997</v>
      </c>
      <c r="AO94">
        <v>454767</v>
      </c>
    </row>
    <row r="95" spans="1:41" x14ac:dyDescent="0.25">
      <c r="A95" s="1">
        <v>10</v>
      </c>
      <c r="B95" s="1">
        <v>1997</v>
      </c>
      <c r="C95" s="1"/>
      <c r="D95" s="1">
        <v>454783</v>
      </c>
      <c r="E95">
        <v>440852</v>
      </c>
      <c r="F95" s="24">
        <f t="shared" si="1"/>
        <v>3.160017420812427</v>
      </c>
      <c r="AM95">
        <v>10</v>
      </c>
      <c r="AN95">
        <v>1997</v>
      </c>
      <c r="AO95">
        <v>454783</v>
      </c>
    </row>
    <row r="96" spans="1:41" x14ac:dyDescent="0.25">
      <c r="A96" s="1">
        <v>11</v>
      </c>
      <c r="B96" s="1">
        <v>1997</v>
      </c>
      <c r="C96" s="1"/>
      <c r="D96" s="1">
        <v>456119</v>
      </c>
      <c r="E96">
        <v>442076</v>
      </c>
      <c r="F96" s="24">
        <f t="shared" si="1"/>
        <v>3.1766031180159069</v>
      </c>
      <c r="AM96">
        <v>11</v>
      </c>
      <c r="AN96">
        <v>1997</v>
      </c>
      <c r="AO96">
        <v>456119</v>
      </c>
    </row>
    <row r="97" spans="1:41" x14ac:dyDescent="0.25">
      <c r="A97" s="1">
        <v>12</v>
      </c>
      <c r="B97" s="1">
        <v>1997</v>
      </c>
      <c r="C97" s="1"/>
      <c r="D97" s="1">
        <v>455488</v>
      </c>
      <c r="E97">
        <v>446367</v>
      </c>
      <c r="F97" s="24">
        <f t="shared" si="1"/>
        <v>2.0433858237728151</v>
      </c>
      <c r="AM97">
        <v>12</v>
      </c>
      <c r="AN97">
        <v>1997</v>
      </c>
      <c r="AO97">
        <v>455488</v>
      </c>
    </row>
    <row r="98" spans="1:41" x14ac:dyDescent="0.25">
      <c r="A98" s="1">
        <v>1</v>
      </c>
      <c r="B98" s="1">
        <v>1998</v>
      </c>
      <c r="C98" s="1"/>
      <c r="D98" s="1">
        <v>459275</v>
      </c>
      <c r="E98">
        <v>445713</v>
      </c>
      <c r="F98" s="24">
        <f t="shared" si="1"/>
        <v>3.0427651874636816</v>
      </c>
      <c r="AM98">
        <v>1</v>
      </c>
      <c r="AN98">
        <v>1998</v>
      </c>
      <c r="AO98">
        <v>459275</v>
      </c>
    </row>
    <row r="99" spans="1:41" x14ac:dyDescent="0.25">
      <c r="A99" s="1">
        <v>2</v>
      </c>
      <c r="B99" s="1">
        <v>1998</v>
      </c>
      <c r="C99" s="1"/>
      <c r="D99" s="1">
        <v>461096</v>
      </c>
      <c r="E99">
        <v>446123</v>
      </c>
      <c r="F99" s="24">
        <f t="shared" si="1"/>
        <v>3.3562492855109469</v>
      </c>
      <c r="AM99">
        <v>2</v>
      </c>
      <c r="AN99">
        <v>1998</v>
      </c>
      <c r="AO99">
        <v>461096</v>
      </c>
    </row>
    <row r="100" spans="1:41" x14ac:dyDescent="0.25">
      <c r="A100" s="1">
        <v>3</v>
      </c>
      <c r="B100" s="1">
        <v>1998</v>
      </c>
      <c r="C100" s="1"/>
      <c r="D100" s="1">
        <v>463887</v>
      </c>
      <c r="E100">
        <v>447469</v>
      </c>
      <c r="F100" s="24">
        <f t="shared" si="1"/>
        <v>3.6690809866158323</v>
      </c>
      <c r="AM100">
        <v>3</v>
      </c>
      <c r="AN100">
        <v>1998</v>
      </c>
      <c r="AO100">
        <v>463887</v>
      </c>
    </row>
    <row r="101" spans="1:41" x14ac:dyDescent="0.25">
      <c r="A101" s="1">
        <v>4</v>
      </c>
      <c r="B101" s="1">
        <v>1998</v>
      </c>
      <c r="C101" s="1"/>
      <c r="D101" s="1">
        <v>465979</v>
      </c>
      <c r="E101">
        <v>448788</v>
      </c>
      <c r="F101" s="24">
        <f t="shared" si="1"/>
        <v>3.8305391409752492</v>
      </c>
      <c r="AM101">
        <v>4</v>
      </c>
      <c r="AN101">
        <v>1998</v>
      </c>
      <c r="AO101">
        <v>465979</v>
      </c>
    </row>
    <row r="102" spans="1:41" x14ac:dyDescent="0.25">
      <c r="A102" s="1">
        <v>5</v>
      </c>
      <c r="B102" s="1">
        <v>1998</v>
      </c>
      <c r="C102" s="1"/>
      <c r="D102" s="1">
        <v>468667</v>
      </c>
      <c r="E102">
        <v>449869</v>
      </c>
      <c r="F102" s="24">
        <f t="shared" si="1"/>
        <v>4.1785497555955171</v>
      </c>
      <c r="AM102">
        <v>5</v>
      </c>
      <c r="AN102">
        <v>1998</v>
      </c>
      <c r="AO102">
        <v>468667</v>
      </c>
    </row>
    <row r="103" spans="1:41" x14ac:dyDescent="0.25">
      <c r="A103" s="1">
        <v>6</v>
      </c>
      <c r="B103" s="1">
        <v>1998</v>
      </c>
      <c r="C103" s="1"/>
      <c r="D103" s="1">
        <v>473148</v>
      </c>
      <c r="E103">
        <v>452606</v>
      </c>
      <c r="F103" s="24">
        <f t="shared" si="1"/>
        <v>4.5386053211844297</v>
      </c>
      <c r="AM103">
        <v>6</v>
      </c>
      <c r="AN103">
        <v>1998</v>
      </c>
      <c r="AO103">
        <v>473148</v>
      </c>
    </row>
    <row r="104" spans="1:41" x14ac:dyDescent="0.25">
      <c r="A104" s="1">
        <v>7</v>
      </c>
      <c r="B104" s="1">
        <v>1998</v>
      </c>
      <c r="C104" s="1"/>
      <c r="D104" s="1">
        <v>474577</v>
      </c>
      <c r="E104">
        <v>455454</v>
      </c>
      <c r="F104" s="24">
        <f t="shared" si="1"/>
        <v>4.1986677029952535</v>
      </c>
      <c r="AM104">
        <v>7</v>
      </c>
      <c r="AN104">
        <v>1998</v>
      </c>
      <c r="AO104">
        <v>474577</v>
      </c>
    </row>
    <row r="105" spans="1:41" x14ac:dyDescent="0.25">
      <c r="A105" s="1">
        <v>8</v>
      </c>
      <c r="B105" s="1">
        <v>1998</v>
      </c>
      <c r="C105" s="1"/>
      <c r="D105" s="1">
        <v>470829</v>
      </c>
      <c r="E105">
        <v>455939</v>
      </c>
      <c r="F105" s="24">
        <f t="shared" si="1"/>
        <v>3.2657877479224195</v>
      </c>
      <c r="AM105">
        <v>8</v>
      </c>
      <c r="AN105">
        <v>1998</v>
      </c>
      <c r="AO105">
        <v>470829</v>
      </c>
    </row>
    <row r="106" spans="1:41" x14ac:dyDescent="0.25">
      <c r="A106" s="1">
        <v>9</v>
      </c>
      <c r="B106" s="1">
        <v>1998</v>
      </c>
      <c r="C106" s="1"/>
      <c r="D106" s="1">
        <v>475971</v>
      </c>
      <c r="E106">
        <v>454767</v>
      </c>
      <c r="F106" s="24">
        <f t="shared" si="1"/>
        <v>4.6626074451312425</v>
      </c>
      <c r="AM106">
        <v>9</v>
      </c>
      <c r="AN106">
        <v>1998</v>
      </c>
      <c r="AO106">
        <v>475971</v>
      </c>
    </row>
    <row r="107" spans="1:41" x14ac:dyDescent="0.25">
      <c r="A107" s="1">
        <v>10</v>
      </c>
      <c r="B107" s="1">
        <v>1998</v>
      </c>
      <c r="C107" s="1"/>
      <c r="D107" s="1">
        <v>477264</v>
      </c>
      <c r="E107">
        <v>454783</v>
      </c>
      <c r="F107" s="24">
        <f t="shared" si="1"/>
        <v>4.9432366645191221</v>
      </c>
      <c r="AM107">
        <v>10</v>
      </c>
      <c r="AN107">
        <v>1998</v>
      </c>
      <c r="AO107">
        <v>477264</v>
      </c>
    </row>
    <row r="108" spans="1:41" x14ac:dyDescent="0.25">
      <c r="A108" s="1">
        <v>11</v>
      </c>
      <c r="B108" s="1">
        <v>1998</v>
      </c>
      <c r="C108" s="1"/>
      <c r="D108" s="1">
        <v>479530</v>
      </c>
      <c r="E108">
        <v>456119</v>
      </c>
      <c r="F108" s="24">
        <f t="shared" si="1"/>
        <v>5.1326517860470622</v>
      </c>
      <c r="AM108">
        <v>11</v>
      </c>
      <c r="AN108">
        <v>1998</v>
      </c>
      <c r="AO108">
        <v>479530</v>
      </c>
    </row>
    <row r="109" spans="1:41" x14ac:dyDescent="0.25">
      <c r="A109" s="1">
        <v>12</v>
      </c>
      <c r="B109" s="1">
        <v>1998</v>
      </c>
      <c r="C109" s="1"/>
      <c r="D109" s="1">
        <v>481077</v>
      </c>
      <c r="E109">
        <v>455488</v>
      </c>
      <c r="F109" s="24">
        <f t="shared" si="1"/>
        <v>5.6179306589855278</v>
      </c>
      <c r="AM109">
        <v>12</v>
      </c>
      <c r="AN109">
        <v>1998</v>
      </c>
      <c r="AO109">
        <v>481077</v>
      </c>
    </row>
    <row r="110" spans="1:41" x14ac:dyDescent="0.25">
      <c r="A110" s="1">
        <v>1</v>
      </c>
      <c r="B110" s="1">
        <v>1999</v>
      </c>
      <c r="C110" s="1"/>
      <c r="D110" s="1">
        <v>482248</v>
      </c>
      <c r="E110">
        <v>459275</v>
      </c>
      <c r="F110" s="24">
        <f t="shared" si="1"/>
        <v>5.0020140438734959</v>
      </c>
      <c r="AM110">
        <v>1</v>
      </c>
      <c r="AN110">
        <v>1999</v>
      </c>
      <c r="AO110">
        <v>482248</v>
      </c>
    </row>
    <row r="111" spans="1:41" x14ac:dyDescent="0.25">
      <c r="A111" s="1">
        <v>2</v>
      </c>
      <c r="B111" s="1">
        <v>1999</v>
      </c>
      <c r="C111" s="1"/>
      <c r="D111" s="1">
        <v>483826</v>
      </c>
      <c r="E111">
        <v>461096</v>
      </c>
      <c r="F111" s="24">
        <f t="shared" si="1"/>
        <v>4.9295591373596821</v>
      </c>
      <c r="AM111">
        <v>2</v>
      </c>
      <c r="AN111">
        <v>1999</v>
      </c>
      <c r="AO111">
        <v>483826</v>
      </c>
    </row>
    <row r="112" spans="1:41" x14ac:dyDescent="0.25">
      <c r="A112" s="1">
        <v>3</v>
      </c>
      <c r="B112" s="1">
        <v>1999</v>
      </c>
      <c r="C112" s="1"/>
      <c r="D112" s="1">
        <v>488942</v>
      </c>
      <c r="E112">
        <v>463887</v>
      </c>
      <c r="F112" s="24">
        <f t="shared" si="1"/>
        <v>5.4010998368137066</v>
      </c>
      <c r="AM112">
        <v>3</v>
      </c>
      <c r="AN112">
        <v>1999</v>
      </c>
      <c r="AO112">
        <v>488942</v>
      </c>
    </row>
    <row r="113" spans="1:41" x14ac:dyDescent="0.25">
      <c r="A113" s="1">
        <v>4</v>
      </c>
      <c r="B113" s="1">
        <v>1999</v>
      </c>
      <c r="C113" s="1"/>
      <c r="D113" s="1">
        <v>490407</v>
      </c>
      <c r="E113">
        <v>465979</v>
      </c>
      <c r="F113" s="24">
        <f t="shared" si="1"/>
        <v>5.2422963266584972</v>
      </c>
      <c r="AM113">
        <v>4</v>
      </c>
      <c r="AN113">
        <v>1999</v>
      </c>
      <c r="AO113">
        <v>490407</v>
      </c>
    </row>
    <row r="114" spans="1:41" x14ac:dyDescent="0.25">
      <c r="A114" s="1">
        <v>5</v>
      </c>
      <c r="B114" s="1">
        <v>1999</v>
      </c>
      <c r="C114" s="1"/>
      <c r="D114" s="1">
        <v>493798</v>
      </c>
      <c r="E114">
        <v>468667</v>
      </c>
      <c r="F114" s="24">
        <f t="shared" si="1"/>
        <v>5.3622294720985266</v>
      </c>
      <c r="AM114">
        <v>5</v>
      </c>
      <c r="AN114">
        <v>1999</v>
      </c>
      <c r="AO114">
        <v>493798</v>
      </c>
    </row>
    <row r="115" spans="1:41" x14ac:dyDescent="0.25">
      <c r="A115" s="1">
        <v>6</v>
      </c>
      <c r="B115" s="1">
        <v>1999</v>
      </c>
      <c r="C115" s="1"/>
      <c r="D115" s="1">
        <v>498091</v>
      </c>
      <c r="E115">
        <v>473148</v>
      </c>
      <c r="F115" s="24">
        <f t="shared" si="1"/>
        <v>5.2717120224538627</v>
      </c>
      <c r="AM115">
        <v>6</v>
      </c>
      <c r="AN115">
        <v>1999</v>
      </c>
      <c r="AO115">
        <v>498091</v>
      </c>
    </row>
    <row r="116" spans="1:41" x14ac:dyDescent="0.25">
      <c r="A116" s="1">
        <v>7</v>
      </c>
      <c r="B116" s="1">
        <v>1999</v>
      </c>
      <c r="C116" s="1"/>
      <c r="D116" s="1">
        <v>501670</v>
      </c>
      <c r="E116">
        <v>474577</v>
      </c>
      <c r="F116" s="24">
        <f t="shared" si="1"/>
        <v>5.7088733756587446</v>
      </c>
      <c r="AM116">
        <v>7</v>
      </c>
      <c r="AN116">
        <v>1999</v>
      </c>
      <c r="AO116">
        <v>501670</v>
      </c>
    </row>
    <row r="117" spans="1:41" x14ac:dyDescent="0.25">
      <c r="A117" s="1">
        <v>8</v>
      </c>
      <c r="B117" s="1">
        <v>1999</v>
      </c>
      <c r="C117" s="1"/>
      <c r="D117" s="1">
        <v>503141</v>
      </c>
      <c r="E117">
        <v>470829</v>
      </c>
      <c r="F117" s="24">
        <f t="shared" si="1"/>
        <v>6.8627888256670682</v>
      </c>
      <c r="AM117">
        <v>8</v>
      </c>
      <c r="AN117">
        <v>1999</v>
      </c>
      <c r="AO117">
        <v>503141</v>
      </c>
    </row>
    <row r="118" spans="1:41" x14ac:dyDescent="0.25">
      <c r="A118" s="1">
        <v>9</v>
      </c>
      <c r="B118" s="1">
        <v>1999</v>
      </c>
      <c r="C118" s="1"/>
      <c r="D118" s="1">
        <v>501093</v>
      </c>
      <c r="E118">
        <v>475971</v>
      </c>
      <c r="F118" s="24">
        <f t="shared" si="1"/>
        <v>5.2780526544684445</v>
      </c>
      <c r="AM118">
        <v>9</v>
      </c>
      <c r="AN118">
        <v>1999</v>
      </c>
      <c r="AO118">
        <v>501093</v>
      </c>
    </row>
    <row r="119" spans="1:41" x14ac:dyDescent="0.25">
      <c r="A119" s="1">
        <v>10</v>
      </c>
      <c r="B119" s="1">
        <v>1999</v>
      </c>
      <c r="C119" s="1"/>
      <c r="D119" s="1">
        <v>502925</v>
      </c>
      <c r="E119">
        <v>477264</v>
      </c>
      <c r="F119" s="24">
        <f t="shared" si="1"/>
        <v>5.3766887927855445</v>
      </c>
      <c r="AM119">
        <v>10</v>
      </c>
      <c r="AN119">
        <v>1999</v>
      </c>
      <c r="AO119">
        <v>502925</v>
      </c>
    </row>
    <row r="120" spans="1:41" x14ac:dyDescent="0.25">
      <c r="A120" s="1">
        <v>11</v>
      </c>
      <c r="B120" s="1">
        <v>1999</v>
      </c>
      <c r="C120" s="1"/>
      <c r="D120" s="1">
        <v>506100</v>
      </c>
      <c r="E120">
        <v>479530</v>
      </c>
      <c r="F120" s="24">
        <f t="shared" si="1"/>
        <v>5.5408420745313114</v>
      </c>
      <c r="AM120">
        <v>11</v>
      </c>
      <c r="AN120">
        <v>1999</v>
      </c>
      <c r="AO120">
        <v>506100</v>
      </c>
    </row>
    <row r="121" spans="1:41" x14ac:dyDescent="0.25">
      <c r="A121" s="1">
        <v>12</v>
      </c>
      <c r="B121" s="1">
        <v>1999</v>
      </c>
      <c r="C121" s="1"/>
      <c r="D121" s="1">
        <v>508076</v>
      </c>
      <c r="E121">
        <v>481077</v>
      </c>
      <c r="F121" s="24">
        <f t="shared" si="1"/>
        <v>5.6121992944996331</v>
      </c>
      <c r="AM121">
        <v>12</v>
      </c>
      <c r="AN121">
        <v>1999</v>
      </c>
      <c r="AO121">
        <v>508076</v>
      </c>
    </row>
    <row r="122" spans="1:41" x14ac:dyDescent="0.25">
      <c r="A122" s="1">
        <v>1</v>
      </c>
      <c r="B122" s="1">
        <v>2000</v>
      </c>
      <c r="C122" s="1"/>
      <c r="D122" s="1">
        <v>508479</v>
      </c>
      <c r="E122">
        <v>482248</v>
      </c>
      <c r="F122" s="24">
        <f t="shared" si="1"/>
        <v>5.4393175295698484</v>
      </c>
      <c r="AM122">
        <v>1</v>
      </c>
      <c r="AN122">
        <v>2000</v>
      </c>
      <c r="AO122">
        <v>508479</v>
      </c>
    </row>
    <row r="123" spans="1:41" x14ac:dyDescent="0.25">
      <c r="A123" s="1">
        <v>2</v>
      </c>
      <c r="B123" s="1">
        <v>2000</v>
      </c>
      <c r="C123" s="1"/>
      <c r="D123" s="1">
        <v>511047</v>
      </c>
      <c r="E123">
        <v>483826</v>
      </c>
      <c r="F123" s="24">
        <f t="shared" si="1"/>
        <v>5.6261961944996752</v>
      </c>
      <c r="AM123">
        <v>2</v>
      </c>
      <c r="AN123">
        <v>2000</v>
      </c>
      <c r="AO123">
        <v>511047</v>
      </c>
    </row>
    <row r="124" spans="1:41" x14ac:dyDescent="0.25">
      <c r="A124" s="1">
        <v>3</v>
      </c>
      <c r="B124" s="1">
        <v>2000</v>
      </c>
      <c r="C124" s="1"/>
      <c r="D124" s="1">
        <v>501920</v>
      </c>
      <c r="E124">
        <v>488942</v>
      </c>
      <c r="F124" s="24">
        <f t="shared" si="1"/>
        <v>2.6543025553133095</v>
      </c>
      <c r="AM124">
        <v>3</v>
      </c>
      <c r="AN124">
        <v>2000</v>
      </c>
      <c r="AO124">
        <v>501920</v>
      </c>
    </row>
    <row r="125" spans="1:41" x14ac:dyDescent="0.25">
      <c r="A125" s="1">
        <v>4</v>
      </c>
      <c r="B125" s="1">
        <v>2000</v>
      </c>
      <c r="C125" s="1"/>
      <c r="D125" s="1">
        <v>515640</v>
      </c>
      <c r="E125">
        <v>490407</v>
      </c>
      <c r="F125" s="24">
        <f t="shared" si="1"/>
        <v>5.145318072539748</v>
      </c>
      <c r="AM125">
        <v>4</v>
      </c>
      <c r="AN125">
        <v>2000</v>
      </c>
      <c r="AO125">
        <v>515640</v>
      </c>
    </row>
    <row r="126" spans="1:41" x14ac:dyDescent="0.25">
      <c r="A126" s="1">
        <v>5</v>
      </c>
      <c r="B126" s="1">
        <v>2000</v>
      </c>
      <c r="C126" s="1"/>
      <c r="D126" s="1">
        <v>517481</v>
      </c>
      <c r="E126">
        <v>493798</v>
      </c>
      <c r="F126" s="24">
        <f t="shared" si="1"/>
        <v>4.7960907091563758</v>
      </c>
      <c r="AM126">
        <v>5</v>
      </c>
      <c r="AN126">
        <v>2000</v>
      </c>
      <c r="AO126">
        <v>517481</v>
      </c>
    </row>
    <row r="127" spans="1:41" x14ac:dyDescent="0.25">
      <c r="A127" s="1">
        <v>6</v>
      </c>
      <c r="B127" s="1">
        <v>2000</v>
      </c>
      <c r="C127" s="1"/>
      <c r="D127" s="1">
        <v>521439</v>
      </c>
      <c r="E127">
        <v>498091</v>
      </c>
      <c r="F127" s="24">
        <f t="shared" si="1"/>
        <v>4.6874968630230214</v>
      </c>
      <c r="AM127">
        <v>6</v>
      </c>
      <c r="AN127">
        <v>2000</v>
      </c>
      <c r="AO127">
        <v>521439</v>
      </c>
    </row>
    <row r="128" spans="1:41" x14ac:dyDescent="0.25">
      <c r="A128" s="1">
        <v>7</v>
      </c>
      <c r="B128" s="1">
        <v>2000</v>
      </c>
      <c r="C128" s="1"/>
      <c r="D128" s="1">
        <v>524797</v>
      </c>
      <c r="E128">
        <v>501670</v>
      </c>
      <c r="F128" s="24">
        <f t="shared" si="1"/>
        <v>4.6100025913449088</v>
      </c>
      <c r="AM128">
        <v>7</v>
      </c>
      <c r="AN128">
        <v>2000</v>
      </c>
      <c r="AO128">
        <v>524797</v>
      </c>
    </row>
    <row r="129" spans="1:41" x14ac:dyDescent="0.25">
      <c r="A129" s="1">
        <v>8</v>
      </c>
      <c r="B129" s="1">
        <v>2000</v>
      </c>
      <c r="C129" s="1"/>
      <c r="D129" s="1">
        <v>524670</v>
      </c>
      <c r="E129">
        <v>503141</v>
      </c>
      <c r="F129" s="24">
        <f t="shared" si="1"/>
        <v>4.2789198256552332</v>
      </c>
      <c r="AM129">
        <v>8</v>
      </c>
      <c r="AN129">
        <v>2000</v>
      </c>
      <c r="AO129">
        <v>524670</v>
      </c>
    </row>
    <row r="130" spans="1:41" x14ac:dyDescent="0.25">
      <c r="A130" s="1">
        <v>9</v>
      </c>
      <c r="B130" s="1">
        <v>2000</v>
      </c>
      <c r="C130" s="1"/>
      <c r="D130" s="1">
        <v>524916</v>
      </c>
      <c r="E130">
        <v>501093</v>
      </c>
      <c r="F130" s="24">
        <f t="shared" si="1"/>
        <v>4.7542073028360008</v>
      </c>
      <c r="AM130">
        <v>9</v>
      </c>
      <c r="AN130">
        <v>2000</v>
      </c>
      <c r="AO130">
        <v>524916</v>
      </c>
    </row>
    <row r="131" spans="1:41" x14ac:dyDescent="0.25">
      <c r="A131" s="1">
        <v>10</v>
      </c>
      <c r="B131" s="1">
        <v>2000</v>
      </c>
      <c r="C131" s="1"/>
      <c r="D131" s="1">
        <v>527577</v>
      </c>
      <c r="E131">
        <v>502925</v>
      </c>
      <c r="F131" s="24">
        <f t="shared" si="1"/>
        <v>4.9017249092807083</v>
      </c>
      <c r="AM131">
        <v>10</v>
      </c>
      <c r="AN131">
        <v>2000</v>
      </c>
      <c r="AO131">
        <v>527577</v>
      </c>
    </row>
    <row r="132" spans="1:41" x14ac:dyDescent="0.25">
      <c r="A132" s="1">
        <v>11</v>
      </c>
      <c r="B132" s="1">
        <v>2000</v>
      </c>
      <c r="C132" s="1"/>
      <c r="D132" s="1">
        <v>529734</v>
      </c>
      <c r="E132">
        <v>506100</v>
      </c>
      <c r="F132" s="24">
        <f t="shared" si="1"/>
        <v>4.6698280972139887</v>
      </c>
      <c r="AM132">
        <v>11</v>
      </c>
      <c r="AN132">
        <v>2000</v>
      </c>
      <c r="AO132">
        <v>529734</v>
      </c>
    </row>
    <row r="133" spans="1:41" x14ac:dyDescent="0.25">
      <c r="A133" s="1">
        <v>12</v>
      </c>
      <c r="B133" s="1">
        <v>2000</v>
      </c>
      <c r="C133" s="1"/>
      <c r="D133" s="1">
        <v>531913</v>
      </c>
      <c r="E133">
        <v>508076</v>
      </c>
      <c r="F133" s="24">
        <f t="shared" si="1"/>
        <v>4.6916209385997369</v>
      </c>
      <c r="AM133">
        <v>12</v>
      </c>
      <c r="AN133">
        <v>2000</v>
      </c>
      <c r="AO133">
        <v>531913</v>
      </c>
    </row>
    <row r="134" spans="1:41" x14ac:dyDescent="0.25">
      <c r="A134" s="1">
        <v>1</v>
      </c>
      <c r="B134" s="1">
        <v>2001</v>
      </c>
      <c r="C134" s="1"/>
      <c r="D134" s="1">
        <v>532065</v>
      </c>
      <c r="E134">
        <v>508479</v>
      </c>
      <c r="F134" s="24">
        <f t="shared" si="1"/>
        <v>4.6385396447050908</v>
      </c>
      <c r="AM134">
        <v>1</v>
      </c>
      <c r="AN134">
        <v>2001</v>
      </c>
      <c r="AO134">
        <v>532065</v>
      </c>
    </row>
    <row r="135" spans="1:41" x14ac:dyDescent="0.25">
      <c r="A135" s="1">
        <v>2</v>
      </c>
      <c r="B135" s="1">
        <v>2001</v>
      </c>
      <c r="C135" s="1"/>
      <c r="D135" s="1">
        <v>534614</v>
      </c>
      <c r="E135">
        <v>511047</v>
      </c>
      <c r="F135" s="24">
        <f t="shared" si="1"/>
        <v>4.6115132267677925</v>
      </c>
      <c r="AM135">
        <v>2</v>
      </c>
      <c r="AN135">
        <v>2001</v>
      </c>
      <c r="AO135">
        <v>534614</v>
      </c>
    </row>
    <row r="136" spans="1:41" x14ac:dyDescent="0.25">
      <c r="A136" s="1">
        <v>3</v>
      </c>
      <c r="B136" s="1">
        <v>2001</v>
      </c>
      <c r="C136" s="1"/>
      <c r="D136" s="1">
        <v>536348</v>
      </c>
      <c r="E136">
        <v>501920</v>
      </c>
      <c r="F136" s="24">
        <f t="shared" si="1"/>
        <v>6.8592604399107433</v>
      </c>
      <c r="AM136">
        <v>3</v>
      </c>
      <c r="AN136">
        <v>2001</v>
      </c>
      <c r="AO136">
        <v>536348</v>
      </c>
    </row>
    <row r="137" spans="1:41" x14ac:dyDescent="0.25">
      <c r="A137" s="1">
        <v>4</v>
      </c>
      <c r="B137" s="1">
        <v>2001</v>
      </c>
      <c r="C137" s="1"/>
      <c r="D137" s="1">
        <v>538842</v>
      </c>
      <c r="E137">
        <v>515640</v>
      </c>
      <c r="F137" s="24">
        <f t="shared" si="1"/>
        <v>4.4996509192459859</v>
      </c>
      <c r="AM137">
        <v>4</v>
      </c>
      <c r="AN137">
        <v>2001</v>
      </c>
      <c r="AO137">
        <v>538842</v>
      </c>
    </row>
    <row r="138" spans="1:41" x14ac:dyDescent="0.25">
      <c r="A138" s="1">
        <v>5</v>
      </c>
      <c r="B138" s="1">
        <v>2001</v>
      </c>
      <c r="C138" s="1"/>
      <c r="D138" s="1">
        <v>542084</v>
      </c>
      <c r="E138">
        <v>517481</v>
      </c>
      <c r="F138" s="24">
        <f t="shared" si="1"/>
        <v>4.7543774554041596</v>
      </c>
      <c r="AM138">
        <v>5</v>
      </c>
      <c r="AN138">
        <v>2001</v>
      </c>
      <c r="AO138">
        <v>542084</v>
      </c>
    </row>
    <row r="139" spans="1:41" x14ac:dyDescent="0.25">
      <c r="A139" s="1">
        <v>6</v>
      </c>
      <c r="B139" s="1">
        <v>2001</v>
      </c>
      <c r="C139" s="1"/>
      <c r="D139" s="1">
        <v>545910</v>
      </c>
      <c r="E139">
        <v>521439</v>
      </c>
      <c r="F139" s="24">
        <f t="shared" si="1"/>
        <v>4.6929746336580118</v>
      </c>
      <c r="AM139">
        <v>6</v>
      </c>
      <c r="AN139">
        <v>2001</v>
      </c>
      <c r="AO139">
        <v>545910</v>
      </c>
    </row>
    <row r="140" spans="1:41" x14ac:dyDescent="0.25">
      <c r="A140" s="1">
        <v>7</v>
      </c>
      <c r="B140" s="1">
        <v>2001</v>
      </c>
      <c r="C140" s="1"/>
      <c r="D140" s="1">
        <v>537161</v>
      </c>
      <c r="E140">
        <v>524797</v>
      </c>
      <c r="F140" s="24">
        <f t="shared" si="1"/>
        <v>2.3559585897023041</v>
      </c>
      <c r="AM140">
        <v>7</v>
      </c>
      <c r="AN140">
        <v>2001</v>
      </c>
      <c r="AO140">
        <v>537161</v>
      </c>
    </row>
    <row r="141" spans="1:41" x14ac:dyDescent="0.25">
      <c r="A141" s="1">
        <v>8</v>
      </c>
      <c r="B141" s="1">
        <v>2001</v>
      </c>
      <c r="C141" s="1"/>
      <c r="D141" s="1">
        <v>534069</v>
      </c>
      <c r="E141">
        <v>524670</v>
      </c>
      <c r="F141" s="24">
        <f t="shared" si="1"/>
        <v>1.7914117445251301</v>
      </c>
      <c r="AM141">
        <v>8</v>
      </c>
      <c r="AN141">
        <v>2001</v>
      </c>
      <c r="AO141">
        <v>534069</v>
      </c>
    </row>
    <row r="142" spans="1:41" x14ac:dyDescent="0.25">
      <c r="A142" s="1">
        <v>9</v>
      </c>
      <c r="B142" s="1">
        <v>2001</v>
      </c>
      <c r="C142" s="1"/>
      <c r="D142" s="1">
        <v>517712</v>
      </c>
      <c r="E142">
        <v>524916</v>
      </c>
      <c r="F142" s="24">
        <f t="shared" si="1"/>
        <v>-1.3724100618003643</v>
      </c>
      <c r="AM142">
        <v>9</v>
      </c>
      <c r="AN142">
        <v>2001</v>
      </c>
      <c r="AO142">
        <v>517712</v>
      </c>
    </row>
    <row r="143" spans="1:41" x14ac:dyDescent="0.25">
      <c r="A143" s="1">
        <v>10</v>
      </c>
      <c r="B143" s="1">
        <v>2001</v>
      </c>
      <c r="C143" s="1"/>
      <c r="D143" s="1">
        <v>497024</v>
      </c>
      <c r="E143">
        <v>527577</v>
      </c>
      <c r="F143" s="24">
        <f t="shared" ref="F143:F206" si="2">((D143-E143)/E143)*100</f>
        <v>-5.7911925652558773</v>
      </c>
      <c r="AM143">
        <v>10</v>
      </c>
      <c r="AN143">
        <v>2001</v>
      </c>
      <c r="AO143">
        <v>497024</v>
      </c>
    </row>
    <row r="144" spans="1:41" x14ac:dyDescent="0.25">
      <c r="A144" s="1">
        <v>11</v>
      </c>
      <c r="B144" s="1">
        <v>2001</v>
      </c>
      <c r="C144" s="1"/>
      <c r="D144" s="1">
        <v>472739</v>
      </c>
      <c r="E144">
        <v>529734</v>
      </c>
      <c r="F144" s="24">
        <f t="shared" si="2"/>
        <v>-10.759173471968952</v>
      </c>
      <c r="AM144">
        <v>11</v>
      </c>
      <c r="AN144">
        <v>2001</v>
      </c>
      <c r="AO144">
        <v>472739</v>
      </c>
    </row>
    <row r="145" spans="1:41" x14ac:dyDescent="0.25">
      <c r="A145" s="1">
        <v>12</v>
      </c>
      <c r="B145" s="1">
        <v>2001</v>
      </c>
      <c r="C145" s="1"/>
      <c r="D145" s="1">
        <v>466955</v>
      </c>
      <c r="E145">
        <v>531913</v>
      </c>
      <c r="F145" s="24">
        <f t="shared" si="2"/>
        <v>-12.212147475245013</v>
      </c>
      <c r="AM145">
        <v>12</v>
      </c>
      <c r="AN145">
        <v>2001</v>
      </c>
      <c r="AO145">
        <v>466955</v>
      </c>
    </row>
    <row r="146" spans="1:41" x14ac:dyDescent="0.25">
      <c r="A146" s="1">
        <v>1</v>
      </c>
      <c r="B146" s="1">
        <v>2002</v>
      </c>
      <c r="C146" s="1"/>
      <c r="D146" s="1">
        <v>463974</v>
      </c>
      <c r="E146">
        <v>532065</v>
      </c>
      <c r="F146" s="24">
        <f t="shared" si="2"/>
        <v>-12.797496546474585</v>
      </c>
      <c r="AM146">
        <v>1</v>
      </c>
      <c r="AN146">
        <v>2002</v>
      </c>
      <c r="AO146">
        <v>463974</v>
      </c>
    </row>
    <row r="147" spans="1:41" x14ac:dyDescent="0.25">
      <c r="A147" s="1">
        <v>2</v>
      </c>
      <c r="B147" s="1">
        <v>2002</v>
      </c>
      <c r="C147" s="1"/>
      <c r="D147" s="1">
        <v>460963</v>
      </c>
      <c r="E147">
        <v>534614</v>
      </c>
      <c r="F147" s="24">
        <f t="shared" si="2"/>
        <v>-13.776481723262016</v>
      </c>
      <c r="AM147">
        <v>2</v>
      </c>
      <c r="AN147">
        <v>2002</v>
      </c>
      <c r="AO147">
        <v>460963</v>
      </c>
    </row>
    <row r="148" spans="1:41" x14ac:dyDescent="0.25">
      <c r="A148" s="1">
        <v>3</v>
      </c>
      <c r="B148" s="1">
        <v>2002</v>
      </c>
      <c r="C148" s="1"/>
      <c r="D148" s="1">
        <v>461395</v>
      </c>
      <c r="E148">
        <v>536348</v>
      </c>
      <c r="F148" s="24">
        <f t="shared" si="2"/>
        <v>-13.974695533496909</v>
      </c>
      <c r="AM148">
        <v>3</v>
      </c>
      <c r="AN148">
        <v>2002</v>
      </c>
      <c r="AO148">
        <v>461395</v>
      </c>
    </row>
    <row r="149" spans="1:41" x14ac:dyDescent="0.25">
      <c r="A149" s="1">
        <v>4</v>
      </c>
      <c r="B149" s="1">
        <v>2002</v>
      </c>
      <c r="C149" s="1"/>
      <c r="D149" s="1">
        <v>462525</v>
      </c>
      <c r="E149">
        <v>538842</v>
      </c>
      <c r="F149" s="24">
        <f t="shared" si="2"/>
        <v>-14.163149865823376</v>
      </c>
      <c r="AM149">
        <v>4</v>
      </c>
      <c r="AN149">
        <v>2002</v>
      </c>
      <c r="AO149">
        <v>462525</v>
      </c>
    </row>
    <row r="150" spans="1:41" x14ac:dyDescent="0.25">
      <c r="A150" s="1">
        <v>5</v>
      </c>
      <c r="B150" s="1">
        <v>2002</v>
      </c>
      <c r="C150" s="1"/>
      <c r="D150" s="1">
        <v>468541</v>
      </c>
      <c r="E150">
        <v>542084</v>
      </c>
      <c r="F150" s="24">
        <f t="shared" si="2"/>
        <v>-13.566716597427705</v>
      </c>
      <c r="AM150">
        <v>5</v>
      </c>
      <c r="AN150">
        <v>2002</v>
      </c>
      <c r="AO150">
        <v>468541</v>
      </c>
    </row>
    <row r="151" spans="1:41" x14ac:dyDescent="0.25">
      <c r="A151" s="1">
        <v>6</v>
      </c>
      <c r="B151" s="1">
        <v>2002</v>
      </c>
      <c r="C151" s="1"/>
      <c r="D151" s="1">
        <v>472404</v>
      </c>
      <c r="E151">
        <v>545910</v>
      </c>
      <c r="F151" s="24">
        <f t="shared" si="2"/>
        <v>-13.464856844534815</v>
      </c>
      <c r="AM151">
        <v>6</v>
      </c>
      <c r="AN151">
        <v>2002</v>
      </c>
      <c r="AO151">
        <v>472404</v>
      </c>
    </row>
    <row r="152" spans="1:41" x14ac:dyDescent="0.25">
      <c r="A152" s="1">
        <v>7</v>
      </c>
      <c r="B152" s="1">
        <v>2002</v>
      </c>
      <c r="C152" s="1"/>
      <c r="D152" s="1">
        <v>473371</v>
      </c>
      <c r="E152">
        <v>537161</v>
      </c>
      <c r="F152" s="24">
        <f t="shared" si="2"/>
        <v>-11.875396761864693</v>
      </c>
      <c r="AM152">
        <v>7</v>
      </c>
      <c r="AN152">
        <v>2002</v>
      </c>
      <c r="AO152">
        <v>473371</v>
      </c>
    </row>
    <row r="153" spans="1:41" x14ac:dyDescent="0.25">
      <c r="A153" s="1">
        <v>8</v>
      </c>
      <c r="B153" s="1">
        <v>2002</v>
      </c>
      <c r="C153" s="1"/>
      <c r="D153" s="1">
        <v>472168</v>
      </c>
      <c r="E153">
        <v>534069</v>
      </c>
      <c r="F153" s="24">
        <f t="shared" si="2"/>
        <v>-11.590449923137273</v>
      </c>
      <c r="AM153">
        <v>8</v>
      </c>
      <c r="AN153">
        <v>2002</v>
      </c>
      <c r="AO153">
        <v>472168</v>
      </c>
    </row>
    <row r="154" spans="1:41" x14ac:dyDescent="0.25">
      <c r="A154" s="1">
        <v>9</v>
      </c>
      <c r="B154" s="1">
        <v>2002</v>
      </c>
      <c r="C154" s="1"/>
      <c r="D154" s="1">
        <v>468697</v>
      </c>
      <c r="E154">
        <v>517712</v>
      </c>
      <c r="F154" s="24">
        <f t="shared" si="2"/>
        <v>-9.4676190623358156</v>
      </c>
      <c r="AM154">
        <v>9</v>
      </c>
      <c r="AN154">
        <v>2002</v>
      </c>
      <c r="AO154">
        <v>468697</v>
      </c>
    </row>
    <row r="155" spans="1:41" x14ac:dyDescent="0.25">
      <c r="A155" s="1">
        <v>10</v>
      </c>
      <c r="B155" s="1">
        <v>2002</v>
      </c>
      <c r="C155" s="1"/>
      <c r="D155" s="1">
        <v>471944</v>
      </c>
      <c r="E155">
        <v>497024</v>
      </c>
      <c r="F155" s="24">
        <f t="shared" si="2"/>
        <v>-5.0460339943342776</v>
      </c>
      <c r="AM155">
        <v>10</v>
      </c>
      <c r="AN155">
        <v>2002</v>
      </c>
      <c r="AO155">
        <v>471944</v>
      </c>
    </row>
    <row r="156" spans="1:41" x14ac:dyDescent="0.25">
      <c r="A156" s="1">
        <v>11</v>
      </c>
      <c r="B156" s="1">
        <v>2002</v>
      </c>
      <c r="C156" s="1"/>
      <c r="D156" s="1">
        <v>466609</v>
      </c>
      <c r="E156">
        <v>472739</v>
      </c>
      <c r="F156" s="24">
        <f t="shared" si="2"/>
        <v>-1.2966986011308566</v>
      </c>
      <c r="AM156">
        <v>11</v>
      </c>
      <c r="AN156">
        <v>2002</v>
      </c>
      <c r="AO156">
        <v>466609</v>
      </c>
    </row>
    <row r="157" spans="1:41" x14ac:dyDescent="0.25">
      <c r="A157" s="1">
        <v>12</v>
      </c>
      <c r="B157" s="1">
        <v>2002</v>
      </c>
      <c r="C157" s="1"/>
      <c r="D157" s="1">
        <v>462602</v>
      </c>
      <c r="E157">
        <v>466955</v>
      </c>
      <c r="F157" s="24">
        <f t="shared" si="2"/>
        <v>-0.93220974183807859</v>
      </c>
      <c r="AM157">
        <v>12</v>
      </c>
      <c r="AN157">
        <v>2002</v>
      </c>
      <c r="AO157">
        <v>462602</v>
      </c>
    </row>
    <row r="158" spans="1:41" x14ac:dyDescent="0.25">
      <c r="A158" s="1">
        <v>1</v>
      </c>
      <c r="B158" s="1">
        <v>2003</v>
      </c>
      <c r="C158" s="1"/>
      <c r="D158" s="1">
        <v>466881</v>
      </c>
      <c r="E158">
        <v>463974</v>
      </c>
      <c r="F158" s="24">
        <f t="shared" si="2"/>
        <v>0.62654372874342101</v>
      </c>
      <c r="AM158">
        <v>1</v>
      </c>
      <c r="AN158">
        <v>2003</v>
      </c>
      <c r="AO158">
        <v>466881</v>
      </c>
    </row>
    <row r="159" spans="1:41" x14ac:dyDescent="0.25">
      <c r="A159" s="1">
        <v>2</v>
      </c>
      <c r="B159" s="1">
        <v>2003</v>
      </c>
      <c r="C159" s="1"/>
      <c r="D159" s="1">
        <v>460852</v>
      </c>
      <c r="E159">
        <v>460963</v>
      </c>
      <c r="F159" s="24">
        <f t="shared" si="2"/>
        <v>-2.4080023776311764E-2</v>
      </c>
      <c r="AM159">
        <v>2</v>
      </c>
      <c r="AN159">
        <v>2003</v>
      </c>
      <c r="AO159">
        <v>460852</v>
      </c>
    </row>
    <row r="160" spans="1:41" x14ac:dyDescent="0.25">
      <c r="A160" s="1">
        <v>3</v>
      </c>
      <c r="B160" s="1">
        <v>2003</v>
      </c>
      <c r="C160" s="1"/>
      <c r="D160" s="1">
        <v>458598</v>
      </c>
      <c r="E160">
        <v>461395</v>
      </c>
      <c r="F160" s="24">
        <f t="shared" si="2"/>
        <v>-0.60620509541715883</v>
      </c>
      <c r="AM160">
        <v>3</v>
      </c>
      <c r="AN160">
        <v>2003</v>
      </c>
      <c r="AO160">
        <v>458598</v>
      </c>
    </row>
    <row r="161" spans="1:41" x14ac:dyDescent="0.25">
      <c r="A161" s="1">
        <v>4</v>
      </c>
      <c r="B161" s="1">
        <v>2003</v>
      </c>
      <c r="C161" s="1"/>
      <c r="D161" s="1">
        <v>449288</v>
      </c>
      <c r="E161">
        <v>462525</v>
      </c>
      <c r="F161" s="24">
        <f t="shared" si="2"/>
        <v>-2.861899356791525</v>
      </c>
      <c r="AM161">
        <v>4</v>
      </c>
      <c r="AN161">
        <v>2003</v>
      </c>
      <c r="AO161">
        <v>449288</v>
      </c>
    </row>
    <row r="162" spans="1:41" x14ac:dyDescent="0.25">
      <c r="A162" s="1">
        <v>5</v>
      </c>
      <c r="B162" s="1">
        <v>2003</v>
      </c>
      <c r="C162" s="1"/>
      <c r="D162" s="1">
        <v>444410</v>
      </c>
      <c r="E162">
        <v>468541</v>
      </c>
      <c r="F162" s="24">
        <f t="shared" si="2"/>
        <v>-5.1502429883404011</v>
      </c>
      <c r="AM162">
        <v>5</v>
      </c>
      <c r="AN162">
        <v>2003</v>
      </c>
      <c r="AO162">
        <v>444410</v>
      </c>
    </row>
    <row r="163" spans="1:41" x14ac:dyDescent="0.25">
      <c r="A163" s="1">
        <v>6</v>
      </c>
      <c r="B163" s="1">
        <v>2003</v>
      </c>
      <c r="C163" s="1"/>
      <c r="D163" s="1">
        <v>440028</v>
      </c>
      <c r="E163">
        <v>472404</v>
      </c>
      <c r="F163" s="24">
        <f t="shared" si="2"/>
        <v>-6.8534559402545288</v>
      </c>
      <c r="AM163">
        <v>6</v>
      </c>
      <c r="AN163">
        <v>2003</v>
      </c>
      <c r="AO163">
        <v>440028</v>
      </c>
    </row>
    <row r="164" spans="1:41" x14ac:dyDescent="0.25">
      <c r="A164" s="1">
        <v>7</v>
      </c>
      <c r="B164" s="1">
        <v>2003</v>
      </c>
      <c r="C164" s="1"/>
      <c r="D164" s="1">
        <v>434411</v>
      </c>
      <c r="E164">
        <v>473371</v>
      </c>
      <c r="F164" s="24">
        <f t="shared" si="2"/>
        <v>-8.2303309666202633</v>
      </c>
      <c r="AM164">
        <v>7</v>
      </c>
      <c r="AN164">
        <v>2003</v>
      </c>
      <c r="AO164">
        <v>434411</v>
      </c>
    </row>
    <row r="165" spans="1:41" x14ac:dyDescent="0.25">
      <c r="A165" s="1">
        <v>8</v>
      </c>
      <c r="B165" s="1">
        <v>2003</v>
      </c>
      <c r="C165" s="1"/>
      <c r="D165" s="1">
        <v>433528</v>
      </c>
      <c r="E165">
        <v>472168</v>
      </c>
      <c r="F165" s="24">
        <f t="shared" si="2"/>
        <v>-8.1835278968502738</v>
      </c>
      <c r="AM165">
        <v>8</v>
      </c>
      <c r="AN165">
        <v>2003</v>
      </c>
      <c r="AO165">
        <v>433528</v>
      </c>
    </row>
    <row r="166" spans="1:41" x14ac:dyDescent="0.25">
      <c r="A166" s="1">
        <v>9</v>
      </c>
      <c r="B166" s="1">
        <v>2003</v>
      </c>
      <c r="C166" s="1"/>
      <c r="D166" s="1">
        <v>430416</v>
      </c>
      <c r="E166">
        <v>468697</v>
      </c>
      <c r="F166" s="24">
        <f t="shared" si="2"/>
        <v>-8.1675368094952603</v>
      </c>
      <c r="AM166">
        <v>9</v>
      </c>
      <c r="AN166">
        <v>2003</v>
      </c>
      <c r="AO166">
        <v>430416</v>
      </c>
    </row>
    <row r="167" spans="1:41" x14ac:dyDescent="0.25">
      <c r="A167" s="1">
        <v>10</v>
      </c>
      <c r="B167" s="1">
        <v>2003</v>
      </c>
      <c r="C167" s="1"/>
      <c r="D167" s="1">
        <v>428951</v>
      </c>
      <c r="E167">
        <v>471944</v>
      </c>
      <c r="F167" s="24">
        <f t="shared" si="2"/>
        <v>-9.1097672605224354</v>
      </c>
      <c r="AM167">
        <v>10</v>
      </c>
      <c r="AN167">
        <v>2003</v>
      </c>
      <c r="AO167">
        <v>428951</v>
      </c>
    </row>
    <row r="168" spans="1:41" x14ac:dyDescent="0.25">
      <c r="A168" s="1">
        <v>11</v>
      </c>
      <c r="B168" s="1">
        <v>2003</v>
      </c>
      <c r="C168" s="1"/>
      <c r="D168" s="1">
        <v>430351</v>
      </c>
      <c r="E168">
        <v>466609</v>
      </c>
      <c r="F168" s="24">
        <f t="shared" si="2"/>
        <v>-7.7705316442674697</v>
      </c>
      <c r="AM168">
        <v>11</v>
      </c>
      <c r="AN168">
        <v>2003</v>
      </c>
      <c r="AO168">
        <v>430351</v>
      </c>
    </row>
    <row r="169" spans="1:41" x14ac:dyDescent="0.25">
      <c r="A169" s="1">
        <v>12</v>
      </c>
      <c r="B169" s="1">
        <v>2003</v>
      </c>
      <c r="C169" s="1"/>
      <c r="D169" s="1">
        <v>431143</v>
      </c>
      <c r="E169">
        <v>462602</v>
      </c>
      <c r="F169" s="24">
        <f t="shared" si="2"/>
        <v>-6.8004461718712843</v>
      </c>
      <c r="AM169">
        <v>12</v>
      </c>
      <c r="AN169">
        <v>2003</v>
      </c>
      <c r="AO169">
        <v>431143</v>
      </c>
    </row>
    <row r="170" spans="1:41" x14ac:dyDescent="0.25">
      <c r="A170" s="1">
        <v>1</v>
      </c>
      <c r="B170" s="1">
        <v>2004</v>
      </c>
      <c r="C170" s="1"/>
      <c r="D170" s="1">
        <v>436125</v>
      </c>
      <c r="E170">
        <v>466881</v>
      </c>
      <c r="F170" s="24">
        <f t="shared" si="2"/>
        <v>-6.5875458628644132</v>
      </c>
      <c r="AM170">
        <v>1</v>
      </c>
      <c r="AN170">
        <v>2004</v>
      </c>
      <c r="AO170">
        <v>436125</v>
      </c>
    </row>
    <row r="171" spans="1:41" x14ac:dyDescent="0.25">
      <c r="A171" s="1">
        <v>2</v>
      </c>
      <c r="B171" s="1">
        <v>2004</v>
      </c>
      <c r="C171" s="1"/>
      <c r="D171" s="1">
        <v>435493</v>
      </c>
      <c r="E171">
        <v>460852</v>
      </c>
      <c r="F171" s="24">
        <f t="shared" si="2"/>
        <v>-5.5026342513431645</v>
      </c>
      <c r="AM171">
        <v>2</v>
      </c>
      <c r="AN171">
        <v>2004</v>
      </c>
      <c r="AO171">
        <v>435493</v>
      </c>
    </row>
    <row r="172" spans="1:41" x14ac:dyDescent="0.25">
      <c r="A172" s="1">
        <v>3</v>
      </c>
      <c r="B172" s="1">
        <v>2004</v>
      </c>
      <c r="C172" s="1"/>
      <c r="D172" s="1">
        <v>436690</v>
      </c>
      <c r="E172">
        <v>458598</v>
      </c>
      <c r="F172" s="24">
        <f t="shared" si="2"/>
        <v>-4.7771686749615139</v>
      </c>
      <c r="AM172">
        <v>3</v>
      </c>
      <c r="AN172">
        <v>2004</v>
      </c>
      <c r="AO172">
        <v>436690</v>
      </c>
    </row>
    <row r="173" spans="1:41" x14ac:dyDescent="0.25">
      <c r="A173" s="1">
        <v>4</v>
      </c>
      <c r="B173" s="1">
        <v>2004</v>
      </c>
      <c r="C173" s="1"/>
      <c r="D173" s="1">
        <v>438581</v>
      </c>
      <c r="E173">
        <v>449288</v>
      </c>
      <c r="F173" s="24">
        <f t="shared" si="2"/>
        <v>-2.3831039333345205</v>
      </c>
      <c r="AM173">
        <v>4</v>
      </c>
      <c r="AN173">
        <v>2004</v>
      </c>
      <c r="AO173">
        <v>438581</v>
      </c>
    </row>
    <row r="174" spans="1:41" x14ac:dyDescent="0.25">
      <c r="A174" s="1">
        <v>5</v>
      </c>
      <c r="B174" s="1">
        <v>2004</v>
      </c>
      <c r="C174" s="1"/>
      <c r="D174" s="1">
        <v>438833</v>
      </c>
      <c r="E174">
        <v>444410</v>
      </c>
      <c r="F174" s="24">
        <f t="shared" si="2"/>
        <v>-1.2549222564748768</v>
      </c>
      <c r="AM174">
        <v>5</v>
      </c>
      <c r="AN174">
        <v>2004</v>
      </c>
      <c r="AO174">
        <v>438833</v>
      </c>
    </row>
    <row r="175" spans="1:41" x14ac:dyDescent="0.25">
      <c r="A175" s="1">
        <v>6</v>
      </c>
      <c r="B175" s="1">
        <v>2004</v>
      </c>
      <c r="C175" s="1"/>
      <c r="D175" s="1">
        <v>441025</v>
      </c>
      <c r="E175">
        <v>440028</v>
      </c>
      <c r="F175" s="24">
        <f t="shared" si="2"/>
        <v>0.22657649058696266</v>
      </c>
      <c r="AM175">
        <v>6</v>
      </c>
      <c r="AN175">
        <v>2004</v>
      </c>
      <c r="AO175">
        <v>441025</v>
      </c>
    </row>
    <row r="176" spans="1:41" x14ac:dyDescent="0.25">
      <c r="A176" s="1">
        <v>7</v>
      </c>
      <c r="B176" s="1">
        <v>2004</v>
      </c>
      <c r="C176" s="1"/>
      <c r="D176" s="1">
        <v>444431</v>
      </c>
      <c r="E176">
        <v>434411</v>
      </c>
      <c r="F176" s="24">
        <f t="shared" si="2"/>
        <v>2.3065714265983135</v>
      </c>
      <c r="AM176">
        <v>7</v>
      </c>
      <c r="AN176">
        <v>2004</v>
      </c>
      <c r="AO176">
        <v>444431</v>
      </c>
    </row>
    <row r="177" spans="1:41" x14ac:dyDescent="0.25">
      <c r="A177" s="1">
        <v>8</v>
      </c>
      <c r="B177" s="1">
        <v>2004</v>
      </c>
      <c r="C177" s="1"/>
      <c r="D177" s="1">
        <v>443412</v>
      </c>
      <c r="E177">
        <v>433528</v>
      </c>
      <c r="F177" s="24">
        <f t="shared" si="2"/>
        <v>2.2798988761971546</v>
      </c>
      <c r="AM177">
        <v>8</v>
      </c>
      <c r="AN177">
        <v>2004</v>
      </c>
      <c r="AO177">
        <v>443412</v>
      </c>
    </row>
    <row r="178" spans="1:41" x14ac:dyDescent="0.25">
      <c r="A178" s="1">
        <v>9</v>
      </c>
      <c r="B178" s="1">
        <v>2004</v>
      </c>
      <c r="C178" s="1"/>
      <c r="D178" s="1">
        <v>440129</v>
      </c>
      <c r="E178">
        <v>430416</v>
      </c>
      <c r="F178" s="24">
        <f t="shared" si="2"/>
        <v>2.2566540277313107</v>
      </c>
      <c r="AM178">
        <v>9</v>
      </c>
      <c r="AN178">
        <v>2004</v>
      </c>
      <c r="AO178">
        <v>440129</v>
      </c>
    </row>
    <row r="179" spans="1:41" x14ac:dyDescent="0.25">
      <c r="A179" s="1">
        <v>10</v>
      </c>
      <c r="B179" s="1">
        <v>2004</v>
      </c>
      <c r="C179" s="1"/>
      <c r="D179" s="1">
        <v>439218</v>
      </c>
      <c r="E179">
        <v>428951</v>
      </c>
      <c r="F179" s="24">
        <f t="shared" si="2"/>
        <v>2.393513478229448</v>
      </c>
      <c r="AM179">
        <v>10</v>
      </c>
      <c r="AN179">
        <v>2004</v>
      </c>
      <c r="AO179">
        <v>439218</v>
      </c>
    </row>
    <row r="180" spans="1:41" x14ac:dyDescent="0.25">
      <c r="A180" s="1">
        <v>11</v>
      </c>
      <c r="B180" s="1">
        <v>2004</v>
      </c>
      <c r="C180" s="1"/>
      <c r="D180" s="1">
        <v>439776</v>
      </c>
      <c r="E180">
        <v>430351</v>
      </c>
      <c r="F180" s="24">
        <f t="shared" si="2"/>
        <v>2.1900727545654592</v>
      </c>
      <c r="AM180">
        <v>11</v>
      </c>
      <c r="AN180">
        <v>2004</v>
      </c>
      <c r="AO180">
        <v>439776</v>
      </c>
    </row>
    <row r="181" spans="1:41" x14ac:dyDescent="0.25">
      <c r="A181" s="1">
        <v>12</v>
      </c>
      <c r="B181" s="1">
        <v>2004</v>
      </c>
      <c r="C181" s="1"/>
      <c r="D181" s="1">
        <v>436909</v>
      </c>
      <c r="E181">
        <v>431143</v>
      </c>
      <c r="F181" s="24">
        <f t="shared" si="2"/>
        <v>1.3373753023938693</v>
      </c>
      <c r="AM181">
        <v>12</v>
      </c>
      <c r="AN181">
        <v>2004</v>
      </c>
      <c r="AO181">
        <v>436909</v>
      </c>
    </row>
    <row r="182" spans="1:41" x14ac:dyDescent="0.25">
      <c r="A182" s="1">
        <v>1</v>
      </c>
      <c r="B182" s="1">
        <v>2005</v>
      </c>
      <c r="C182" s="1"/>
      <c r="D182" s="1">
        <v>430780</v>
      </c>
      <c r="E182">
        <v>436125</v>
      </c>
      <c r="F182" s="24">
        <f t="shared" si="2"/>
        <v>-1.2255660647750073</v>
      </c>
      <c r="AM182">
        <v>1</v>
      </c>
      <c r="AN182">
        <v>2005</v>
      </c>
      <c r="AO182">
        <v>430780</v>
      </c>
    </row>
    <row r="183" spans="1:41" x14ac:dyDescent="0.25">
      <c r="A183" s="1">
        <v>2</v>
      </c>
      <c r="B183" s="1">
        <v>2005</v>
      </c>
      <c r="C183" s="1"/>
      <c r="D183" s="1">
        <v>427358</v>
      </c>
      <c r="E183">
        <v>435493</v>
      </c>
      <c r="F183" s="24">
        <f t="shared" si="2"/>
        <v>-1.8679978782667002</v>
      </c>
      <c r="AM183">
        <v>2</v>
      </c>
      <c r="AN183">
        <v>2005</v>
      </c>
      <c r="AO183">
        <v>427358</v>
      </c>
    </row>
    <row r="184" spans="1:41" x14ac:dyDescent="0.25">
      <c r="A184" s="1">
        <v>3</v>
      </c>
      <c r="B184" s="1">
        <v>2005</v>
      </c>
      <c r="C184" s="1"/>
      <c r="D184" s="1">
        <v>427093</v>
      </c>
      <c r="E184">
        <v>436690</v>
      </c>
      <c r="F184" s="24">
        <f t="shared" si="2"/>
        <v>-2.1976688268565803</v>
      </c>
      <c r="AM184">
        <v>3</v>
      </c>
      <c r="AN184">
        <v>2005</v>
      </c>
      <c r="AO184">
        <v>427093</v>
      </c>
    </row>
    <row r="185" spans="1:41" x14ac:dyDescent="0.25">
      <c r="A185" s="1">
        <v>4</v>
      </c>
      <c r="B185" s="1">
        <v>2005</v>
      </c>
      <c r="C185" s="1"/>
      <c r="D185" s="1">
        <v>423461</v>
      </c>
      <c r="E185">
        <v>438581</v>
      </c>
      <c r="F185" s="24">
        <f t="shared" si="2"/>
        <v>-3.4474817650559415</v>
      </c>
      <c r="AM185">
        <v>4</v>
      </c>
      <c r="AN185">
        <v>2005</v>
      </c>
      <c r="AO185">
        <v>423461</v>
      </c>
    </row>
    <row r="186" spans="1:41" x14ac:dyDescent="0.25">
      <c r="A186" s="1">
        <v>5</v>
      </c>
      <c r="B186" s="1">
        <v>2005</v>
      </c>
      <c r="C186" s="1"/>
      <c r="D186" s="1">
        <v>423723</v>
      </c>
      <c r="E186">
        <v>438833</v>
      </c>
      <c r="F186" s="24">
        <f t="shared" si="2"/>
        <v>-3.4432232762804986</v>
      </c>
      <c r="AM186">
        <v>5</v>
      </c>
      <c r="AN186">
        <v>2005</v>
      </c>
      <c r="AO186">
        <v>423723</v>
      </c>
    </row>
    <row r="187" spans="1:41" x14ac:dyDescent="0.25">
      <c r="A187" s="1">
        <v>6</v>
      </c>
      <c r="B187" s="1">
        <v>2005</v>
      </c>
      <c r="C187" s="1"/>
      <c r="D187" s="1">
        <v>423304</v>
      </c>
      <c r="E187">
        <v>441025</v>
      </c>
      <c r="F187" s="24">
        <f t="shared" si="2"/>
        <v>-4.0181395612493622</v>
      </c>
      <c r="AM187">
        <v>6</v>
      </c>
      <c r="AN187">
        <v>2005</v>
      </c>
      <c r="AO187">
        <v>423304</v>
      </c>
    </row>
    <row r="188" spans="1:41" x14ac:dyDescent="0.25">
      <c r="A188" s="1">
        <v>7</v>
      </c>
      <c r="B188" s="1">
        <v>2005</v>
      </c>
      <c r="C188" s="1"/>
      <c r="D188" s="1">
        <v>428091</v>
      </c>
      <c r="E188">
        <v>444431</v>
      </c>
      <c r="F188" s="24">
        <f t="shared" si="2"/>
        <v>-3.6766112174893291</v>
      </c>
      <c r="AM188">
        <v>7</v>
      </c>
      <c r="AN188">
        <v>2005</v>
      </c>
      <c r="AO188">
        <v>428091</v>
      </c>
    </row>
    <row r="189" spans="1:41" x14ac:dyDescent="0.25">
      <c r="A189" s="1">
        <v>8</v>
      </c>
      <c r="B189" s="1">
        <v>2005</v>
      </c>
      <c r="C189" s="1"/>
      <c r="D189" s="1">
        <v>416921</v>
      </c>
      <c r="E189">
        <v>443412</v>
      </c>
      <c r="F189" s="24">
        <f t="shared" si="2"/>
        <v>-5.9743534230016326</v>
      </c>
      <c r="AM189">
        <v>8</v>
      </c>
      <c r="AN189">
        <v>2005</v>
      </c>
      <c r="AO189">
        <v>416921</v>
      </c>
    </row>
    <row r="190" spans="1:41" x14ac:dyDescent="0.25">
      <c r="A190" s="1">
        <v>9</v>
      </c>
      <c r="B190" s="1">
        <v>2005</v>
      </c>
      <c r="C190" s="1"/>
      <c r="D190" s="1">
        <v>413686</v>
      </c>
      <c r="E190">
        <v>440129</v>
      </c>
      <c r="F190" s="24">
        <f t="shared" si="2"/>
        <v>-6.0080112875997713</v>
      </c>
      <c r="AM190">
        <v>9</v>
      </c>
      <c r="AN190">
        <v>2005</v>
      </c>
      <c r="AO190">
        <v>413686</v>
      </c>
    </row>
    <row r="191" spans="1:41" x14ac:dyDescent="0.25">
      <c r="A191" s="1">
        <v>10</v>
      </c>
      <c r="B191" s="1">
        <v>2005</v>
      </c>
      <c r="C191" s="1"/>
      <c r="D191" s="1">
        <v>412810</v>
      </c>
      <c r="E191">
        <v>439218</v>
      </c>
      <c r="F191" s="24">
        <f t="shared" si="2"/>
        <v>-6.0125040412733544</v>
      </c>
      <c r="AM191">
        <v>10</v>
      </c>
      <c r="AN191">
        <v>2005</v>
      </c>
      <c r="AO191">
        <v>412810</v>
      </c>
    </row>
    <row r="192" spans="1:41" x14ac:dyDescent="0.25">
      <c r="A192" s="1">
        <v>11</v>
      </c>
      <c r="B192" s="1">
        <v>2005</v>
      </c>
      <c r="C192" s="1"/>
      <c r="D192" s="1">
        <v>410727</v>
      </c>
      <c r="E192">
        <v>439776</v>
      </c>
      <c r="F192" s="24">
        <f t="shared" si="2"/>
        <v>-6.6054082078148877</v>
      </c>
      <c r="AM192">
        <v>11</v>
      </c>
      <c r="AN192">
        <v>2005</v>
      </c>
      <c r="AO192">
        <v>410727</v>
      </c>
    </row>
    <row r="193" spans="1:41" x14ac:dyDescent="0.25">
      <c r="A193" s="1">
        <v>12</v>
      </c>
      <c r="B193" s="1">
        <v>2005</v>
      </c>
      <c r="C193" s="1"/>
      <c r="D193" s="1">
        <v>408850</v>
      </c>
      <c r="E193">
        <v>436909</v>
      </c>
      <c r="F193" s="24">
        <f t="shared" si="2"/>
        <v>-6.4221611365295752</v>
      </c>
      <c r="AM193">
        <v>12</v>
      </c>
      <c r="AN193">
        <v>2005</v>
      </c>
      <c r="AO193">
        <v>408850</v>
      </c>
    </row>
    <row r="194" spans="1:41" x14ac:dyDescent="0.25">
      <c r="A194" s="1">
        <v>1</v>
      </c>
      <c r="B194" s="1">
        <v>2006</v>
      </c>
      <c r="C194" s="1"/>
      <c r="D194" s="1">
        <v>405214</v>
      </c>
      <c r="E194">
        <v>430780</v>
      </c>
      <c r="F194" s="24">
        <f t="shared" si="2"/>
        <v>-5.9348159153164026</v>
      </c>
      <c r="AM194">
        <v>1</v>
      </c>
      <c r="AN194">
        <v>2006</v>
      </c>
      <c r="AO194">
        <v>405214</v>
      </c>
    </row>
    <row r="195" spans="1:41" x14ac:dyDescent="0.25">
      <c r="A195" s="1">
        <v>2</v>
      </c>
      <c r="B195" s="1">
        <v>2006</v>
      </c>
      <c r="C195" s="1"/>
      <c r="D195" s="1">
        <v>402836</v>
      </c>
      <c r="E195">
        <v>427358</v>
      </c>
      <c r="F195" s="24">
        <f t="shared" si="2"/>
        <v>-5.7380463218191773</v>
      </c>
      <c r="AM195">
        <v>2</v>
      </c>
      <c r="AN195">
        <v>2006</v>
      </c>
      <c r="AO195">
        <v>402836</v>
      </c>
    </row>
    <row r="196" spans="1:41" x14ac:dyDescent="0.25">
      <c r="A196" s="1">
        <v>3</v>
      </c>
      <c r="B196" s="1">
        <v>2006</v>
      </c>
      <c r="C196" s="1"/>
      <c r="D196" s="1">
        <v>404374</v>
      </c>
      <c r="E196">
        <v>427093</v>
      </c>
      <c r="F196" s="24">
        <f t="shared" si="2"/>
        <v>-5.3194503304900804</v>
      </c>
      <c r="AM196">
        <v>3</v>
      </c>
      <c r="AN196">
        <v>2006</v>
      </c>
      <c r="AO196">
        <v>404374</v>
      </c>
    </row>
    <row r="197" spans="1:41" x14ac:dyDescent="0.25">
      <c r="A197" s="1">
        <v>4</v>
      </c>
      <c r="B197" s="1">
        <v>2006</v>
      </c>
      <c r="C197" s="1"/>
      <c r="D197" s="1">
        <v>403935</v>
      </c>
      <c r="E197">
        <v>423461</v>
      </c>
      <c r="F197" s="24">
        <f t="shared" si="2"/>
        <v>-4.611050368274765</v>
      </c>
      <c r="AM197">
        <v>4</v>
      </c>
      <c r="AN197">
        <v>2006</v>
      </c>
      <c r="AO197">
        <v>403935</v>
      </c>
    </row>
    <row r="198" spans="1:41" x14ac:dyDescent="0.25">
      <c r="A198" s="1">
        <v>5</v>
      </c>
      <c r="B198" s="1">
        <v>2006</v>
      </c>
      <c r="C198" s="1"/>
      <c r="D198" s="1">
        <v>403667</v>
      </c>
      <c r="E198">
        <v>423723</v>
      </c>
      <c r="F198" s="24">
        <f t="shared" si="2"/>
        <v>-4.7332809406145051</v>
      </c>
      <c r="AM198">
        <v>5</v>
      </c>
      <c r="AN198">
        <v>2006</v>
      </c>
      <c r="AO198">
        <v>403667</v>
      </c>
    </row>
    <row r="199" spans="1:41" x14ac:dyDescent="0.25">
      <c r="A199" s="1">
        <v>6</v>
      </c>
      <c r="B199" s="1">
        <v>2006</v>
      </c>
      <c r="C199" s="1"/>
      <c r="D199" s="1">
        <v>403250</v>
      </c>
      <c r="E199">
        <v>423304</v>
      </c>
      <c r="F199" s="24">
        <f t="shared" si="2"/>
        <v>-4.7374936216052763</v>
      </c>
      <c r="AM199">
        <v>6</v>
      </c>
      <c r="AN199">
        <v>2006</v>
      </c>
      <c r="AO199">
        <v>403250</v>
      </c>
    </row>
    <row r="200" spans="1:41" x14ac:dyDescent="0.25">
      <c r="A200" s="1">
        <v>7</v>
      </c>
      <c r="B200" s="1">
        <v>2006</v>
      </c>
      <c r="C200" s="1"/>
      <c r="D200" s="1">
        <v>402991</v>
      </c>
      <c r="E200">
        <v>428091</v>
      </c>
      <c r="F200" s="24">
        <f t="shared" si="2"/>
        <v>-5.8632393579869699</v>
      </c>
      <c r="AM200">
        <v>7</v>
      </c>
      <c r="AN200">
        <v>2006</v>
      </c>
      <c r="AO200">
        <v>402991</v>
      </c>
    </row>
    <row r="201" spans="1:41" x14ac:dyDescent="0.25">
      <c r="A201" s="1">
        <v>8</v>
      </c>
      <c r="B201" s="1">
        <v>2006</v>
      </c>
      <c r="C201" s="1"/>
      <c r="D201" s="1">
        <v>404118</v>
      </c>
      <c r="E201">
        <v>416921</v>
      </c>
      <c r="F201" s="24">
        <f t="shared" si="2"/>
        <v>-3.0708455558726953</v>
      </c>
      <c r="AM201">
        <v>8</v>
      </c>
      <c r="AN201">
        <v>2006</v>
      </c>
      <c r="AO201">
        <v>404118</v>
      </c>
    </row>
    <row r="202" spans="1:41" x14ac:dyDescent="0.25">
      <c r="A202" s="1">
        <v>9</v>
      </c>
      <c r="B202" s="1">
        <v>2006</v>
      </c>
      <c r="C202" s="1"/>
      <c r="D202" s="1">
        <v>403476</v>
      </c>
      <c r="E202">
        <v>413686</v>
      </c>
      <c r="F202" s="24">
        <f t="shared" si="2"/>
        <v>-2.4680554816938449</v>
      </c>
      <c r="AM202">
        <v>9</v>
      </c>
      <c r="AN202">
        <v>2006</v>
      </c>
      <c r="AO202">
        <v>403476</v>
      </c>
    </row>
    <row r="203" spans="1:41" x14ac:dyDescent="0.25">
      <c r="A203" s="1">
        <v>10</v>
      </c>
      <c r="B203" s="1">
        <v>2006</v>
      </c>
      <c r="C203" s="1"/>
      <c r="D203" s="1">
        <v>402907</v>
      </c>
      <c r="E203">
        <v>412810</v>
      </c>
      <c r="F203" s="24">
        <f t="shared" si="2"/>
        <v>-2.3989244446597708</v>
      </c>
      <c r="AM203">
        <v>10</v>
      </c>
      <c r="AN203">
        <v>2006</v>
      </c>
      <c r="AO203">
        <v>402907</v>
      </c>
    </row>
    <row r="204" spans="1:41" x14ac:dyDescent="0.25">
      <c r="A204" s="1">
        <v>11</v>
      </c>
      <c r="B204" s="1">
        <v>2006</v>
      </c>
      <c r="C204" s="1"/>
      <c r="D204" s="1">
        <v>403726</v>
      </c>
      <c r="E204">
        <v>410727</v>
      </c>
      <c r="F204" s="24">
        <f t="shared" si="2"/>
        <v>-1.7045385377635267</v>
      </c>
      <c r="AM204">
        <v>11</v>
      </c>
      <c r="AN204">
        <v>2006</v>
      </c>
      <c r="AO204">
        <v>403726</v>
      </c>
    </row>
    <row r="205" spans="1:41" x14ac:dyDescent="0.25">
      <c r="A205" s="1">
        <v>12</v>
      </c>
      <c r="B205" s="1">
        <v>2006</v>
      </c>
      <c r="C205" s="1"/>
      <c r="D205" s="1">
        <v>404249</v>
      </c>
      <c r="E205">
        <v>408850</v>
      </c>
      <c r="F205" s="24">
        <f t="shared" si="2"/>
        <v>-1.1253515959398313</v>
      </c>
      <c r="AM205">
        <v>12</v>
      </c>
      <c r="AN205">
        <v>2006</v>
      </c>
      <c r="AO205">
        <v>404249</v>
      </c>
    </row>
    <row r="206" spans="1:41" x14ac:dyDescent="0.25">
      <c r="A206" s="1">
        <v>1</v>
      </c>
      <c r="B206" s="1">
        <v>2007</v>
      </c>
      <c r="C206" s="1"/>
      <c r="D206" s="1">
        <v>403730</v>
      </c>
      <c r="E206">
        <v>405214</v>
      </c>
      <c r="F206" s="24">
        <f t="shared" si="2"/>
        <v>-0.36622624094922679</v>
      </c>
      <c r="AM206">
        <v>1</v>
      </c>
      <c r="AN206">
        <v>2007</v>
      </c>
      <c r="AO206">
        <v>403730</v>
      </c>
    </row>
    <row r="207" spans="1:41" x14ac:dyDescent="0.25">
      <c r="A207" s="1">
        <v>2</v>
      </c>
      <c r="B207" s="1">
        <v>2007</v>
      </c>
      <c r="C207" s="1"/>
      <c r="D207" s="1">
        <v>406207</v>
      </c>
      <c r="E207">
        <v>402836</v>
      </c>
      <c r="F207" s="24">
        <f t="shared" ref="F207:F270" si="3">((D207-E207)/E207)*100</f>
        <v>0.83681696769901392</v>
      </c>
      <c r="AM207">
        <v>2</v>
      </c>
      <c r="AN207">
        <v>2007</v>
      </c>
      <c r="AO207">
        <v>406207</v>
      </c>
    </row>
    <row r="208" spans="1:41" x14ac:dyDescent="0.25">
      <c r="A208" s="1">
        <v>3</v>
      </c>
      <c r="B208" s="1">
        <v>2007</v>
      </c>
      <c r="C208" s="1"/>
      <c r="D208" s="1">
        <v>407523</v>
      </c>
      <c r="E208">
        <v>404374</v>
      </c>
      <c r="F208" s="24">
        <f t="shared" si="3"/>
        <v>0.77873453782884161</v>
      </c>
      <c r="AM208">
        <v>3</v>
      </c>
      <c r="AN208">
        <v>2007</v>
      </c>
      <c r="AO208">
        <v>407523</v>
      </c>
    </row>
    <row r="209" spans="1:41" x14ac:dyDescent="0.25">
      <c r="A209" s="1">
        <v>4</v>
      </c>
      <c r="B209" s="1">
        <v>2007</v>
      </c>
      <c r="C209" s="1"/>
      <c r="D209" s="1">
        <v>409689</v>
      </c>
      <c r="E209">
        <v>403935</v>
      </c>
      <c r="F209" s="24">
        <f t="shared" si="3"/>
        <v>1.4244866129451521</v>
      </c>
      <c r="AM209">
        <v>4</v>
      </c>
      <c r="AN209">
        <v>2007</v>
      </c>
      <c r="AO209">
        <v>409689</v>
      </c>
    </row>
    <row r="210" spans="1:41" x14ac:dyDescent="0.25">
      <c r="A210" s="1">
        <v>5</v>
      </c>
      <c r="B210" s="1">
        <v>2007</v>
      </c>
      <c r="C210" s="1"/>
      <c r="D210" s="1">
        <v>411922</v>
      </c>
      <c r="E210">
        <v>403667</v>
      </c>
      <c r="F210" s="24">
        <f t="shared" si="3"/>
        <v>2.0450024401301072</v>
      </c>
      <c r="AM210">
        <v>5</v>
      </c>
      <c r="AN210">
        <v>2007</v>
      </c>
      <c r="AO210">
        <v>411922</v>
      </c>
    </row>
    <row r="211" spans="1:41" x14ac:dyDescent="0.25">
      <c r="A211" s="1">
        <v>6</v>
      </c>
      <c r="B211" s="1">
        <v>2007</v>
      </c>
      <c r="C211" s="1"/>
      <c r="D211" s="1">
        <v>413736</v>
      </c>
      <c r="E211">
        <v>403250</v>
      </c>
      <c r="F211" s="24">
        <f t="shared" si="3"/>
        <v>2.6003719776813394</v>
      </c>
      <c r="AM211">
        <v>6</v>
      </c>
      <c r="AN211">
        <v>2007</v>
      </c>
      <c r="AO211">
        <v>413736</v>
      </c>
    </row>
    <row r="212" spans="1:41" x14ac:dyDescent="0.25">
      <c r="A212" s="1">
        <v>7</v>
      </c>
      <c r="B212" s="1">
        <v>2007</v>
      </c>
      <c r="C212" s="1"/>
      <c r="D212" s="1">
        <v>414315</v>
      </c>
      <c r="E212">
        <v>402991</v>
      </c>
      <c r="F212" s="24">
        <f t="shared" si="3"/>
        <v>2.809988312394073</v>
      </c>
      <c r="AM212">
        <v>7</v>
      </c>
      <c r="AN212">
        <v>2007</v>
      </c>
      <c r="AO212">
        <v>414315</v>
      </c>
    </row>
    <row r="213" spans="1:41" x14ac:dyDescent="0.25">
      <c r="A213" s="1">
        <v>8</v>
      </c>
      <c r="B213" s="1">
        <v>2007</v>
      </c>
      <c r="C213" s="1"/>
      <c r="D213" s="1">
        <v>415228</v>
      </c>
      <c r="E213">
        <v>404118</v>
      </c>
      <c r="F213" s="24">
        <f t="shared" si="3"/>
        <v>2.74919701671294</v>
      </c>
      <c r="AM213">
        <v>8</v>
      </c>
      <c r="AN213">
        <v>2007</v>
      </c>
      <c r="AO213">
        <v>415228</v>
      </c>
    </row>
    <row r="214" spans="1:41" x14ac:dyDescent="0.25">
      <c r="A214" s="1">
        <v>9</v>
      </c>
      <c r="B214" s="1">
        <v>2007</v>
      </c>
      <c r="C214" s="1"/>
      <c r="D214" s="1">
        <v>416084</v>
      </c>
      <c r="E214">
        <v>403476</v>
      </c>
      <c r="F214" s="24">
        <f t="shared" si="3"/>
        <v>3.1248450961147629</v>
      </c>
      <c r="AM214">
        <v>9</v>
      </c>
      <c r="AN214">
        <v>2007</v>
      </c>
      <c r="AO214">
        <v>416084</v>
      </c>
    </row>
    <row r="215" spans="1:41" x14ac:dyDescent="0.25">
      <c r="A215" s="1">
        <v>10</v>
      </c>
      <c r="B215" s="1">
        <v>2007</v>
      </c>
      <c r="C215" s="1"/>
      <c r="D215" s="1">
        <v>417777</v>
      </c>
      <c r="E215">
        <v>402907</v>
      </c>
      <c r="F215" s="24">
        <f t="shared" si="3"/>
        <v>3.6906779976520636</v>
      </c>
      <c r="AM215">
        <v>10</v>
      </c>
      <c r="AN215">
        <v>2007</v>
      </c>
      <c r="AO215">
        <v>417777</v>
      </c>
    </row>
    <row r="216" spans="1:41" x14ac:dyDescent="0.25">
      <c r="A216" s="1">
        <v>11</v>
      </c>
      <c r="B216" s="1">
        <v>2007</v>
      </c>
      <c r="C216" s="1"/>
      <c r="D216" s="1">
        <v>419313</v>
      </c>
      <c r="E216">
        <v>403726</v>
      </c>
      <c r="F216" s="24">
        <f t="shared" si="3"/>
        <v>3.8607867712260298</v>
      </c>
      <c r="AM216">
        <v>11</v>
      </c>
      <c r="AN216">
        <v>2007</v>
      </c>
      <c r="AO216">
        <v>419313</v>
      </c>
    </row>
    <row r="217" spans="1:41" x14ac:dyDescent="0.25">
      <c r="A217" s="1">
        <v>12</v>
      </c>
      <c r="B217" s="1">
        <v>2007</v>
      </c>
      <c r="C217" s="1"/>
      <c r="D217" s="1">
        <v>417278</v>
      </c>
      <c r="E217">
        <v>404249</v>
      </c>
      <c r="F217" s="24">
        <f t="shared" si="3"/>
        <v>3.2230135386853154</v>
      </c>
      <c r="AM217">
        <v>12</v>
      </c>
      <c r="AN217">
        <v>2007</v>
      </c>
      <c r="AO217">
        <v>417278</v>
      </c>
    </row>
    <row r="218" spans="1:41" x14ac:dyDescent="0.25">
      <c r="A218" s="1">
        <v>1</v>
      </c>
      <c r="B218" s="1">
        <v>2008</v>
      </c>
      <c r="C218" s="1"/>
      <c r="D218" s="1">
        <v>415071</v>
      </c>
      <c r="E218">
        <v>403730</v>
      </c>
      <c r="F218" s="24">
        <f t="shared" si="3"/>
        <v>2.8090555569316127</v>
      </c>
      <c r="AM218">
        <v>1</v>
      </c>
      <c r="AN218">
        <v>2008</v>
      </c>
      <c r="AO218">
        <v>415071</v>
      </c>
    </row>
    <row r="219" spans="1:41" x14ac:dyDescent="0.25">
      <c r="A219" s="1">
        <v>2</v>
      </c>
      <c r="B219" s="1">
        <v>2008</v>
      </c>
      <c r="C219" s="1"/>
      <c r="D219" s="1">
        <v>415394</v>
      </c>
      <c r="E219">
        <v>406207</v>
      </c>
      <c r="F219" s="24">
        <f t="shared" si="3"/>
        <v>2.2616547720743365</v>
      </c>
      <c r="AM219">
        <v>2</v>
      </c>
      <c r="AN219">
        <v>2008</v>
      </c>
      <c r="AO219">
        <v>415394</v>
      </c>
    </row>
    <row r="220" spans="1:41" x14ac:dyDescent="0.25">
      <c r="A220" s="1">
        <v>3</v>
      </c>
      <c r="B220" s="1">
        <v>2008</v>
      </c>
      <c r="C220" s="1"/>
      <c r="D220" s="1">
        <v>416914</v>
      </c>
      <c r="E220">
        <v>407523</v>
      </c>
      <c r="F220" s="24">
        <f t="shared" si="3"/>
        <v>2.3044098124523034</v>
      </c>
      <c r="AM220">
        <v>3</v>
      </c>
      <c r="AN220">
        <v>2008</v>
      </c>
      <c r="AO220">
        <v>416914</v>
      </c>
    </row>
    <row r="221" spans="1:41" x14ac:dyDescent="0.25">
      <c r="A221" s="1">
        <v>4</v>
      </c>
      <c r="B221" s="1">
        <v>2008</v>
      </c>
      <c r="C221" s="1"/>
      <c r="D221" s="1">
        <v>415389</v>
      </c>
      <c r="E221">
        <v>409689</v>
      </c>
      <c r="F221" s="24">
        <f t="shared" si="3"/>
        <v>1.3912992538242424</v>
      </c>
      <c r="AM221">
        <v>4</v>
      </c>
      <c r="AN221">
        <v>2008</v>
      </c>
      <c r="AO221">
        <v>415389</v>
      </c>
    </row>
    <row r="222" spans="1:41" x14ac:dyDescent="0.25">
      <c r="A222" s="1">
        <v>5</v>
      </c>
      <c r="B222" s="1">
        <v>2008</v>
      </c>
      <c r="C222" s="1"/>
      <c r="D222" s="1">
        <v>415492</v>
      </c>
      <c r="E222">
        <v>411922</v>
      </c>
      <c r="F222" s="24">
        <f t="shared" si="3"/>
        <v>0.86666893246779741</v>
      </c>
      <c r="AM222">
        <v>5</v>
      </c>
      <c r="AN222">
        <v>2008</v>
      </c>
      <c r="AO222">
        <v>415492</v>
      </c>
    </row>
    <row r="223" spans="1:41" x14ac:dyDescent="0.25">
      <c r="A223" s="1">
        <v>6</v>
      </c>
      <c r="B223" s="1">
        <v>2008</v>
      </c>
      <c r="C223" s="1"/>
      <c r="D223" s="1">
        <v>414155</v>
      </c>
      <c r="E223">
        <v>413736</v>
      </c>
      <c r="F223" s="24">
        <f t="shared" si="3"/>
        <v>0.10127230891196319</v>
      </c>
      <c r="AM223">
        <v>6</v>
      </c>
      <c r="AN223">
        <v>2008</v>
      </c>
      <c r="AO223">
        <v>414155</v>
      </c>
    </row>
    <row r="224" spans="1:41" x14ac:dyDescent="0.25">
      <c r="A224" s="1">
        <v>7</v>
      </c>
      <c r="B224" s="1">
        <v>2008</v>
      </c>
      <c r="C224" s="1"/>
      <c r="D224" s="1">
        <v>411095</v>
      </c>
      <c r="E224">
        <v>414315</v>
      </c>
      <c r="F224" s="24">
        <f t="shared" si="3"/>
        <v>-0.77718644026887751</v>
      </c>
      <c r="AM224">
        <v>7</v>
      </c>
      <c r="AN224">
        <v>2008</v>
      </c>
      <c r="AO224">
        <v>411095</v>
      </c>
    </row>
    <row r="225" spans="1:41" x14ac:dyDescent="0.25">
      <c r="A225" s="1">
        <v>8</v>
      </c>
      <c r="B225" s="1">
        <v>2008</v>
      </c>
      <c r="C225" s="1"/>
      <c r="D225" s="1">
        <v>406463</v>
      </c>
      <c r="E225">
        <v>415228</v>
      </c>
      <c r="F225" s="24">
        <f t="shared" si="3"/>
        <v>-2.1108884757289972</v>
      </c>
      <c r="AM225">
        <v>8</v>
      </c>
      <c r="AN225">
        <v>2008</v>
      </c>
      <c r="AO225">
        <v>406463</v>
      </c>
    </row>
    <row r="226" spans="1:41" x14ac:dyDescent="0.25">
      <c r="A226" s="1">
        <v>9</v>
      </c>
      <c r="B226" s="1">
        <v>2008</v>
      </c>
      <c r="C226" s="1"/>
      <c r="D226" s="1">
        <v>397303</v>
      </c>
      <c r="E226">
        <v>416084</v>
      </c>
      <c r="F226" s="24">
        <f t="shared" si="3"/>
        <v>-4.5137520308399264</v>
      </c>
      <c r="AM226">
        <v>9</v>
      </c>
      <c r="AN226">
        <v>2008</v>
      </c>
      <c r="AO226">
        <v>397303</v>
      </c>
    </row>
    <row r="227" spans="1:41" x14ac:dyDescent="0.25">
      <c r="A227" s="1">
        <v>10</v>
      </c>
      <c r="B227" s="1">
        <v>2008</v>
      </c>
      <c r="C227" s="1"/>
      <c r="D227" s="1">
        <v>394173</v>
      </c>
      <c r="E227">
        <v>417777</v>
      </c>
      <c r="F227" s="24">
        <f t="shared" si="3"/>
        <v>-5.6499041354598267</v>
      </c>
      <c r="AM227">
        <v>10</v>
      </c>
      <c r="AN227">
        <v>2008</v>
      </c>
      <c r="AO227">
        <v>394173</v>
      </c>
    </row>
    <row r="228" spans="1:41" x14ac:dyDescent="0.25">
      <c r="A228" s="1">
        <v>11</v>
      </c>
      <c r="B228" s="1">
        <v>2008</v>
      </c>
      <c r="C228" s="1"/>
      <c r="D228" s="1">
        <v>392106</v>
      </c>
      <c r="E228">
        <v>419313</v>
      </c>
      <c r="F228" s="24">
        <f t="shared" si="3"/>
        <v>-6.488470426626411</v>
      </c>
      <c r="AM228">
        <v>11</v>
      </c>
      <c r="AN228">
        <v>2008</v>
      </c>
      <c r="AO228">
        <v>392106</v>
      </c>
    </row>
    <row r="229" spans="1:41" x14ac:dyDescent="0.25">
      <c r="A229" s="1">
        <v>12</v>
      </c>
      <c r="B229" s="1">
        <v>2008</v>
      </c>
      <c r="C229" s="1"/>
      <c r="D229" s="1">
        <v>391813</v>
      </c>
      <c r="E229">
        <v>417278</v>
      </c>
      <c r="F229" s="24">
        <f t="shared" si="3"/>
        <v>-6.1026461974990296</v>
      </c>
      <c r="AM229">
        <v>12</v>
      </c>
      <c r="AN229">
        <v>2008</v>
      </c>
      <c r="AO229">
        <v>391813</v>
      </c>
    </row>
    <row r="230" spans="1:41" x14ac:dyDescent="0.25">
      <c r="A230" s="1">
        <v>1</v>
      </c>
      <c r="B230" s="1">
        <v>2009</v>
      </c>
      <c r="C230" s="1"/>
      <c r="D230" s="1">
        <v>390584</v>
      </c>
      <c r="E230">
        <v>415071</v>
      </c>
      <c r="F230" s="24">
        <f t="shared" si="3"/>
        <v>-5.8994726203468799</v>
      </c>
      <c r="AM230">
        <v>1</v>
      </c>
      <c r="AN230">
        <v>2009</v>
      </c>
      <c r="AO230">
        <v>390584</v>
      </c>
    </row>
    <row r="231" spans="1:41" x14ac:dyDescent="0.25">
      <c r="A231" s="1">
        <v>2</v>
      </c>
      <c r="B231" s="1">
        <v>2009</v>
      </c>
      <c r="C231" s="1"/>
      <c r="D231" s="1">
        <v>391605</v>
      </c>
      <c r="E231">
        <v>415394</v>
      </c>
      <c r="F231" s="24">
        <f t="shared" si="3"/>
        <v>-5.7268520970452155</v>
      </c>
      <c r="AM231">
        <v>2</v>
      </c>
      <c r="AN231">
        <v>2009</v>
      </c>
      <c r="AO231">
        <v>391605</v>
      </c>
    </row>
    <row r="232" spans="1:41" x14ac:dyDescent="0.25">
      <c r="A232" s="1">
        <v>3</v>
      </c>
      <c r="B232" s="1">
        <v>2009</v>
      </c>
      <c r="C232" s="1"/>
      <c r="D232" s="1">
        <v>392053</v>
      </c>
      <c r="E232">
        <v>416914</v>
      </c>
      <c r="F232" s="24">
        <f t="shared" si="3"/>
        <v>-5.9631003036597479</v>
      </c>
      <c r="AM232">
        <v>3</v>
      </c>
      <c r="AN232">
        <v>2009</v>
      </c>
      <c r="AO232">
        <v>392053</v>
      </c>
    </row>
    <row r="233" spans="1:41" x14ac:dyDescent="0.25">
      <c r="A233" s="1">
        <v>4</v>
      </c>
      <c r="B233" s="1">
        <v>2009</v>
      </c>
      <c r="C233" s="1"/>
      <c r="D233" s="1">
        <v>392112</v>
      </c>
      <c r="E233">
        <v>415389</v>
      </c>
      <c r="F233" s="24">
        <f t="shared" si="3"/>
        <v>-5.6036630724453467</v>
      </c>
      <c r="AM233">
        <v>4</v>
      </c>
      <c r="AN233">
        <v>2009</v>
      </c>
      <c r="AO233">
        <v>392112</v>
      </c>
    </row>
    <row r="234" spans="1:41" x14ac:dyDescent="0.25">
      <c r="A234" s="1">
        <v>5</v>
      </c>
      <c r="B234" s="1">
        <v>2009</v>
      </c>
      <c r="C234" s="1"/>
      <c r="D234" s="1">
        <v>387442</v>
      </c>
      <c r="E234">
        <v>415492</v>
      </c>
      <c r="F234" s="24">
        <f t="shared" si="3"/>
        <v>-6.7510325108546017</v>
      </c>
      <c r="AM234">
        <v>5</v>
      </c>
      <c r="AN234">
        <v>2009</v>
      </c>
      <c r="AO234">
        <v>387442</v>
      </c>
    </row>
    <row r="235" spans="1:41" x14ac:dyDescent="0.25">
      <c r="A235" s="1">
        <v>6</v>
      </c>
      <c r="B235" s="1">
        <v>2009</v>
      </c>
      <c r="C235" s="1"/>
      <c r="D235" s="1">
        <v>387677</v>
      </c>
      <c r="E235">
        <v>414155</v>
      </c>
      <c r="F235" s="24">
        <f t="shared" si="3"/>
        <v>-6.3932585626154461</v>
      </c>
      <c r="AM235">
        <v>6</v>
      </c>
      <c r="AN235">
        <v>2009</v>
      </c>
      <c r="AO235">
        <v>387677</v>
      </c>
    </row>
    <row r="236" spans="1:41" x14ac:dyDescent="0.25">
      <c r="A236" s="1">
        <v>7</v>
      </c>
      <c r="B236" s="1">
        <v>2009</v>
      </c>
      <c r="C236" s="1"/>
      <c r="D236" s="1">
        <v>386779</v>
      </c>
      <c r="E236">
        <v>411095</v>
      </c>
      <c r="F236" s="24">
        <f t="shared" si="3"/>
        <v>-5.914934504190029</v>
      </c>
      <c r="AM236">
        <v>7</v>
      </c>
      <c r="AN236">
        <v>2009</v>
      </c>
      <c r="AO236">
        <v>386779</v>
      </c>
    </row>
    <row r="237" spans="1:41" x14ac:dyDescent="0.25">
      <c r="A237" s="1">
        <v>8</v>
      </c>
      <c r="B237" s="1">
        <v>2009</v>
      </c>
      <c r="C237" s="1"/>
      <c r="D237" s="1">
        <v>384310</v>
      </c>
      <c r="E237">
        <v>406463</v>
      </c>
      <c r="F237" s="24">
        <f t="shared" si="3"/>
        <v>-5.4501885780501542</v>
      </c>
      <c r="AM237">
        <v>8</v>
      </c>
      <c r="AN237">
        <v>2009</v>
      </c>
      <c r="AO237">
        <v>384310</v>
      </c>
    </row>
    <row r="238" spans="1:41" x14ac:dyDescent="0.25">
      <c r="A238" s="1">
        <v>9</v>
      </c>
      <c r="B238" s="1">
        <v>2009</v>
      </c>
      <c r="C238" s="1"/>
      <c r="D238" s="1">
        <v>379932</v>
      </c>
      <c r="E238">
        <v>397303</v>
      </c>
      <c r="F238" s="24">
        <f t="shared" si="3"/>
        <v>-4.3722297591510761</v>
      </c>
      <c r="AM238">
        <v>9</v>
      </c>
      <c r="AN238">
        <v>2009</v>
      </c>
      <c r="AO238">
        <v>379932</v>
      </c>
    </row>
    <row r="239" spans="1:41" x14ac:dyDescent="0.25">
      <c r="A239" s="1">
        <v>10</v>
      </c>
      <c r="B239" s="1">
        <v>2009</v>
      </c>
      <c r="C239" s="1"/>
      <c r="D239" s="1">
        <v>377975</v>
      </c>
      <c r="E239">
        <v>394173</v>
      </c>
      <c r="F239" s="24">
        <f t="shared" si="3"/>
        <v>-4.1093631476534416</v>
      </c>
      <c r="AM239">
        <v>10</v>
      </c>
      <c r="AN239">
        <v>2009</v>
      </c>
      <c r="AO239">
        <v>377975</v>
      </c>
    </row>
    <row r="240" spans="1:41" x14ac:dyDescent="0.25">
      <c r="A240" s="1">
        <v>11</v>
      </c>
      <c r="B240" s="1">
        <v>2009</v>
      </c>
      <c r="C240" s="1"/>
      <c r="D240" s="1">
        <v>379368</v>
      </c>
      <c r="E240">
        <v>392106</v>
      </c>
      <c r="F240" s="24">
        <f t="shared" si="3"/>
        <v>-3.2486113448914327</v>
      </c>
      <c r="AM240">
        <v>11</v>
      </c>
      <c r="AN240">
        <v>2009</v>
      </c>
      <c r="AO240">
        <v>379368</v>
      </c>
    </row>
    <row r="241" spans="1:41" x14ac:dyDescent="0.25">
      <c r="A241" s="1">
        <v>12</v>
      </c>
      <c r="B241" s="1">
        <v>2009</v>
      </c>
      <c r="C241" s="1"/>
      <c r="D241" s="1">
        <v>379698</v>
      </c>
      <c r="E241">
        <v>391813</v>
      </c>
      <c r="F241" s="24">
        <f t="shared" si="3"/>
        <v>-3.0920362519875551</v>
      </c>
      <c r="AM241">
        <v>12</v>
      </c>
      <c r="AN241">
        <v>2009</v>
      </c>
      <c r="AO241">
        <v>379698</v>
      </c>
    </row>
    <row r="242" spans="1:41" x14ac:dyDescent="0.25">
      <c r="A242" s="1">
        <v>1</v>
      </c>
      <c r="B242" s="1">
        <v>2010</v>
      </c>
      <c r="C242" s="1"/>
      <c r="D242" s="1">
        <v>379322</v>
      </c>
      <c r="E242">
        <v>390584</v>
      </c>
      <c r="F242" s="24">
        <f t="shared" si="3"/>
        <v>-2.8833746390021098</v>
      </c>
      <c r="AM242">
        <v>1</v>
      </c>
      <c r="AN242">
        <v>2010</v>
      </c>
      <c r="AO242">
        <v>379322</v>
      </c>
    </row>
    <row r="243" spans="1:41" x14ac:dyDescent="0.25">
      <c r="A243" s="1">
        <v>2</v>
      </c>
      <c r="B243" s="1">
        <v>2010</v>
      </c>
      <c r="C243" s="1"/>
      <c r="D243" s="1">
        <v>378555</v>
      </c>
      <c r="E243">
        <v>391605</v>
      </c>
      <c r="F243" s="24">
        <f t="shared" si="3"/>
        <v>-3.3324395755927529</v>
      </c>
      <c r="AM243">
        <v>2</v>
      </c>
      <c r="AN243">
        <v>2010</v>
      </c>
      <c r="AO243">
        <v>378555</v>
      </c>
    </row>
    <row r="244" spans="1:41" x14ac:dyDescent="0.25">
      <c r="A244" s="1">
        <v>3</v>
      </c>
      <c r="B244" s="1">
        <v>2010</v>
      </c>
      <c r="C244" s="1"/>
      <c r="D244" s="1">
        <v>377807</v>
      </c>
      <c r="E244">
        <v>392053</v>
      </c>
      <c r="F244" s="24">
        <f t="shared" si="3"/>
        <v>-3.6336923834277508</v>
      </c>
      <c r="AM244">
        <v>3</v>
      </c>
      <c r="AN244">
        <v>2010</v>
      </c>
      <c r="AO244">
        <v>377807</v>
      </c>
    </row>
    <row r="245" spans="1:41" x14ac:dyDescent="0.25">
      <c r="A245" s="1">
        <v>4</v>
      </c>
      <c r="B245" s="1">
        <v>2010</v>
      </c>
      <c r="C245" s="1"/>
      <c r="D245" s="1">
        <v>376663</v>
      </c>
      <c r="E245">
        <v>392112</v>
      </c>
      <c r="F245" s="24">
        <f t="shared" si="3"/>
        <v>-3.9399457297914879</v>
      </c>
      <c r="AM245">
        <v>4</v>
      </c>
      <c r="AN245">
        <v>2010</v>
      </c>
      <c r="AO245">
        <v>376663</v>
      </c>
    </row>
    <row r="246" spans="1:41" x14ac:dyDescent="0.25">
      <c r="A246" s="1">
        <v>5</v>
      </c>
      <c r="B246" s="1">
        <v>2010</v>
      </c>
      <c r="C246" s="1"/>
      <c r="D246" s="1">
        <v>377515</v>
      </c>
      <c r="E246">
        <v>387442</v>
      </c>
      <c r="F246" s="24">
        <f t="shared" si="3"/>
        <v>-2.5621899535930539</v>
      </c>
      <c r="AM246">
        <v>5</v>
      </c>
      <c r="AN246">
        <v>2010</v>
      </c>
      <c r="AO246">
        <v>377515</v>
      </c>
    </row>
    <row r="247" spans="1:41" x14ac:dyDescent="0.25">
      <c r="A247" s="1">
        <v>6</v>
      </c>
      <c r="B247" s="1">
        <v>2010</v>
      </c>
      <c r="C247" s="1"/>
      <c r="D247" s="1">
        <v>378859</v>
      </c>
      <c r="E247">
        <v>387677</v>
      </c>
      <c r="F247" s="24">
        <f t="shared" si="3"/>
        <v>-2.2745739365502726</v>
      </c>
      <c r="AM247">
        <v>6</v>
      </c>
      <c r="AN247">
        <v>2010</v>
      </c>
      <c r="AO247">
        <v>378859</v>
      </c>
    </row>
    <row r="248" spans="1:41" x14ac:dyDescent="0.25">
      <c r="A248" s="1">
        <v>7</v>
      </c>
      <c r="B248" s="1">
        <v>2010</v>
      </c>
      <c r="C248" s="1"/>
      <c r="D248" s="1">
        <v>378068</v>
      </c>
      <c r="E248">
        <v>386779</v>
      </c>
      <c r="F248" s="24">
        <f t="shared" si="3"/>
        <v>-2.2521905274071239</v>
      </c>
      <c r="AM248">
        <v>7</v>
      </c>
      <c r="AN248">
        <v>2010</v>
      </c>
      <c r="AO248">
        <v>378068</v>
      </c>
    </row>
    <row r="249" spans="1:41" x14ac:dyDescent="0.25">
      <c r="A249" s="1">
        <v>8</v>
      </c>
      <c r="B249" s="1">
        <v>2010</v>
      </c>
      <c r="C249" s="1"/>
      <c r="D249" s="1">
        <v>378425</v>
      </c>
      <c r="E249">
        <v>384310</v>
      </c>
      <c r="F249" s="24">
        <f t="shared" si="3"/>
        <v>-1.5313158647966485</v>
      </c>
      <c r="AM249">
        <v>8</v>
      </c>
      <c r="AN249">
        <v>2010</v>
      </c>
      <c r="AO249">
        <v>378425</v>
      </c>
    </row>
    <row r="250" spans="1:41" x14ac:dyDescent="0.25">
      <c r="A250" s="1">
        <v>9</v>
      </c>
      <c r="B250" s="1">
        <v>2010</v>
      </c>
      <c r="C250" s="1"/>
      <c r="D250" s="1">
        <v>378263</v>
      </c>
      <c r="E250">
        <v>379932</v>
      </c>
      <c r="F250" s="24">
        <f t="shared" si="3"/>
        <v>-0.43928913595064378</v>
      </c>
      <c r="AM250">
        <v>9</v>
      </c>
      <c r="AN250">
        <v>2010</v>
      </c>
      <c r="AO250">
        <v>378263</v>
      </c>
    </row>
    <row r="251" spans="1:41" x14ac:dyDescent="0.25">
      <c r="A251" s="1">
        <v>10</v>
      </c>
      <c r="B251" s="1">
        <v>2010</v>
      </c>
      <c r="C251" s="1"/>
      <c r="D251" s="1">
        <v>379154</v>
      </c>
      <c r="E251">
        <v>377975</v>
      </c>
      <c r="F251" s="24">
        <f t="shared" si="3"/>
        <v>0.3119253918909981</v>
      </c>
      <c r="AM251">
        <v>10</v>
      </c>
      <c r="AN251">
        <v>2010</v>
      </c>
      <c r="AO251">
        <v>379154</v>
      </c>
    </row>
    <row r="252" spans="1:41" x14ac:dyDescent="0.25">
      <c r="A252" s="1">
        <v>11</v>
      </c>
      <c r="B252" s="1">
        <v>2010</v>
      </c>
      <c r="C252" s="1"/>
      <c r="D252" s="1">
        <v>380171</v>
      </c>
      <c r="E252">
        <v>379368</v>
      </c>
      <c r="F252" s="24">
        <f t="shared" si="3"/>
        <v>0.21166782649037347</v>
      </c>
      <c r="AM252">
        <v>11</v>
      </c>
      <c r="AN252">
        <v>2010</v>
      </c>
      <c r="AO252">
        <v>380171</v>
      </c>
    </row>
    <row r="253" spans="1:41" x14ac:dyDescent="0.25">
      <c r="A253" s="1">
        <v>12</v>
      </c>
      <c r="B253" s="1">
        <v>2010</v>
      </c>
      <c r="C253" s="1"/>
      <c r="D253" s="1">
        <v>380409</v>
      </c>
      <c r="E253">
        <v>379698</v>
      </c>
      <c r="F253" s="24">
        <f t="shared" si="3"/>
        <v>0.1872540808748005</v>
      </c>
      <c r="AM253">
        <v>12</v>
      </c>
      <c r="AN253">
        <v>2010</v>
      </c>
      <c r="AO253">
        <v>380409</v>
      </c>
    </row>
    <row r="254" spans="1:41" x14ac:dyDescent="0.25">
      <c r="A254" s="1">
        <v>1</v>
      </c>
      <c r="B254" s="1">
        <v>2011</v>
      </c>
      <c r="C254" s="1"/>
      <c r="D254" s="1">
        <v>381189</v>
      </c>
      <c r="E254">
        <v>379322</v>
      </c>
      <c r="F254" s="24">
        <f t="shared" si="3"/>
        <v>0.49219396713082819</v>
      </c>
      <c r="AM254">
        <v>1</v>
      </c>
      <c r="AN254">
        <v>2011</v>
      </c>
      <c r="AO254">
        <v>381189</v>
      </c>
    </row>
    <row r="255" spans="1:41" x14ac:dyDescent="0.25">
      <c r="A255" s="1">
        <v>2</v>
      </c>
      <c r="B255" s="1">
        <v>2011</v>
      </c>
      <c r="C255" s="1"/>
      <c r="D255" s="1">
        <v>382109</v>
      </c>
      <c r="E255">
        <v>378555</v>
      </c>
      <c r="F255" s="24">
        <f t="shared" si="3"/>
        <v>0.93883319464806958</v>
      </c>
      <c r="AM255">
        <v>2</v>
      </c>
      <c r="AN255">
        <v>2011</v>
      </c>
      <c r="AO255">
        <v>382109</v>
      </c>
    </row>
    <row r="256" spans="1:41" x14ac:dyDescent="0.25">
      <c r="A256" s="1">
        <v>3</v>
      </c>
      <c r="B256" s="1">
        <v>2011</v>
      </c>
      <c r="C256" s="1"/>
      <c r="D256" s="1">
        <v>383311</v>
      </c>
      <c r="E256">
        <v>377807</v>
      </c>
      <c r="F256" s="24">
        <f t="shared" si="3"/>
        <v>1.4568284865023677</v>
      </c>
      <c r="AM256">
        <v>3</v>
      </c>
      <c r="AN256">
        <v>2011</v>
      </c>
      <c r="AO256">
        <v>383311</v>
      </c>
    </row>
    <row r="257" spans="1:41" x14ac:dyDescent="0.25">
      <c r="A257" s="1">
        <v>4</v>
      </c>
      <c r="B257" s="1">
        <v>2011</v>
      </c>
      <c r="C257" s="1"/>
      <c r="D257" s="1">
        <v>384008</v>
      </c>
      <c r="E257">
        <v>376663</v>
      </c>
      <c r="F257" s="24">
        <f t="shared" si="3"/>
        <v>1.9500189824856702</v>
      </c>
      <c r="AM257">
        <v>4</v>
      </c>
      <c r="AN257">
        <v>2011</v>
      </c>
      <c r="AO257">
        <v>384008</v>
      </c>
    </row>
    <row r="258" spans="1:41" x14ac:dyDescent="0.25">
      <c r="A258" s="1">
        <v>5</v>
      </c>
      <c r="B258" s="1">
        <v>2011</v>
      </c>
      <c r="C258" s="1"/>
      <c r="D258" s="1">
        <v>385302</v>
      </c>
      <c r="E258">
        <v>377515</v>
      </c>
      <c r="F258" s="24">
        <f t="shared" si="3"/>
        <v>2.0626994953842894</v>
      </c>
      <c r="AM258">
        <v>5</v>
      </c>
      <c r="AN258">
        <v>2011</v>
      </c>
      <c r="AO258">
        <v>385302</v>
      </c>
    </row>
    <row r="259" spans="1:41" x14ac:dyDescent="0.25">
      <c r="A259" s="1">
        <v>6</v>
      </c>
      <c r="B259" s="1">
        <v>2011</v>
      </c>
      <c r="C259" s="1"/>
      <c r="D259" s="1">
        <v>387113</v>
      </c>
      <c r="E259">
        <v>378859</v>
      </c>
      <c r="F259" s="24">
        <f t="shared" si="3"/>
        <v>2.1786469372510617</v>
      </c>
      <c r="AM259">
        <v>6</v>
      </c>
      <c r="AN259">
        <v>2011</v>
      </c>
      <c r="AO259">
        <v>387113</v>
      </c>
    </row>
    <row r="260" spans="1:41" x14ac:dyDescent="0.25">
      <c r="A260" s="1">
        <v>7</v>
      </c>
      <c r="B260" s="1">
        <v>2011</v>
      </c>
      <c r="C260" s="1"/>
      <c r="D260" s="1">
        <v>387495</v>
      </c>
      <c r="E260">
        <v>378068</v>
      </c>
      <c r="F260" s="24">
        <f t="shared" si="3"/>
        <v>2.493466783753187</v>
      </c>
      <c r="AM260">
        <v>7</v>
      </c>
      <c r="AN260">
        <v>2011</v>
      </c>
      <c r="AO260">
        <v>387495</v>
      </c>
    </row>
    <row r="261" spans="1:41" x14ac:dyDescent="0.25">
      <c r="A261" s="1">
        <v>8</v>
      </c>
      <c r="B261" s="1">
        <v>2011</v>
      </c>
      <c r="C261" s="1"/>
      <c r="D261" s="1">
        <v>387028</v>
      </c>
      <c r="E261">
        <v>378425</v>
      </c>
      <c r="F261" s="24">
        <f t="shared" si="3"/>
        <v>2.2733698883530424</v>
      </c>
      <c r="AM261">
        <v>8</v>
      </c>
      <c r="AN261">
        <v>2011</v>
      </c>
      <c r="AO261">
        <v>387028</v>
      </c>
    </row>
    <row r="262" spans="1:41" x14ac:dyDescent="0.25">
      <c r="A262" s="1">
        <v>9</v>
      </c>
      <c r="B262" s="1">
        <v>2011</v>
      </c>
      <c r="C262" s="1"/>
      <c r="D262" s="1">
        <v>385788</v>
      </c>
      <c r="E262">
        <v>378263</v>
      </c>
      <c r="F262" s="24">
        <f t="shared" si="3"/>
        <v>1.9893566116696584</v>
      </c>
      <c r="AM262">
        <v>9</v>
      </c>
      <c r="AN262">
        <v>2011</v>
      </c>
      <c r="AO262">
        <v>385788</v>
      </c>
    </row>
    <row r="263" spans="1:41" x14ac:dyDescent="0.25">
      <c r="A263" s="1">
        <v>10</v>
      </c>
      <c r="B263" s="1">
        <v>2011</v>
      </c>
      <c r="C263" s="1"/>
      <c r="D263" s="1">
        <v>386595</v>
      </c>
      <c r="E263">
        <v>379154</v>
      </c>
      <c r="F263" s="24">
        <f t="shared" si="3"/>
        <v>1.962527099806411</v>
      </c>
      <c r="AM263">
        <v>10</v>
      </c>
      <c r="AN263">
        <v>2011</v>
      </c>
      <c r="AO263">
        <v>386595</v>
      </c>
    </row>
    <row r="264" spans="1:41" x14ac:dyDescent="0.25">
      <c r="A264" s="1">
        <v>11</v>
      </c>
      <c r="B264" s="1">
        <v>2011</v>
      </c>
      <c r="C264" s="1"/>
      <c r="D264" s="1">
        <v>386555</v>
      </c>
      <c r="E264">
        <v>380171</v>
      </c>
      <c r="F264" s="24">
        <f t="shared" si="3"/>
        <v>1.679244340046979</v>
      </c>
      <c r="AM264">
        <v>11</v>
      </c>
      <c r="AN264">
        <v>2011</v>
      </c>
      <c r="AO264">
        <v>386555</v>
      </c>
    </row>
    <row r="265" spans="1:41" x14ac:dyDescent="0.25">
      <c r="A265" s="1">
        <v>12</v>
      </c>
      <c r="B265" s="1">
        <v>2011</v>
      </c>
      <c r="C265" s="1"/>
      <c r="D265" s="1">
        <v>386939</v>
      </c>
      <c r="E265">
        <v>380409</v>
      </c>
      <c r="F265" s="24">
        <f t="shared" si="3"/>
        <v>1.7165734774939605</v>
      </c>
      <c r="AM265">
        <v>12</v>
      </c>
      <c r="AN265">
        <v>2011</v>
      </c>
      <c r="AO265">
        <v>386939</v>
      </c>
    </row>
    <row r="266" spans="1:41" x14ac:dyDescent="0.25">
      <c r="A266" s="1">
        <v>1</v>
      </c>
      <c r="B266" s="1">
        <v>2012</v>
      </c>
      <c r="C266" s="1"/>
      <c r="D266" s="1">
        <v>386359</v>
      </c>
      <c r="E266">
        <v>381189</v>
      </c>
      <c r="F266" s="24">
        <f t="shared" si="3"/>
        <v>1.3562825789831292</v>
      </c>
      <c r="AM266">
        <v>1</v>
      </c>
      <c r="AN266">
        <v>2012</v>
      </c>
      <c r="AO266">
        <v>386359</v>
      </c>
    </row>
    <row r="267" spans="1:41" x14ac:dyDescent="0.25">
      <c r="A267" s="1">
        <v>2</v>
      </c>
      <c r="B267" s="1">
        <v>2012</v>
      </c>
      <c r="C267" s="1"/>
      <c r="D267" s="1">
        <v>387236</v>
      </c>
      <c r="E267">
        <v>382109</v>
      </c>
      <c r="F267" s="24">
        <f t="shared" si="3"/>
        <v>1.3417637375722635</v>
      </c>
      <c r="AM267">
        <v>2</v>
      </c>
      <c r="AN267">
        <v>2012</v>
      </c>
      <c r="AO267">
        <v>387236</v>
      </c>
    </row>
    <row r="268" spans="1:41" x14ac:dyDescent="0.25">
      <c r="A268" s="1">
        <v>3</v>
      </c>
      <c r="B268" s="1">
        <v>2012</v>
      </c>
      <c r="C268" s="1"/>
      <c r="D268" s="1">
        <v>388113</v>
      </c>
      <c r="E268">
        <v>383311</v>
      </c>
      <c r="F268" s="24">
        <f t="shared" si="3"/>
        <v>1.2527686395642179</v>
      </c>
      <c r="AM268">
        <v>3</v>
      </c>
      <c r="AN268">
        <v>2012</v>
      </c>
      <c r="AO268">
        <v>388113</v>
      </c>
    </row>
    <row r="269" spans="1:41" x14ac:dyDescent="0.25">
      <c r="A269" s="1">
        <v>4</v>
      </c>
      <c r="B269" s="1">
        <v>2012</v>
      </c>
      <c r="C269" s="1"/>
      <c r="D269" s="1">
        <v>387646</v>
      </c>
      <c r="E269">
        <v>384008</v>
      </c>
      <c r="F269" s="24">
        <f t="shared" si="3"/>
        <v>0.94737609633132636</v>
      </c>
      <c r="AM269">
        <v>4</v>
      </c>
      <c r="AN269">
        <v>2012</v>
      </c>
      <c r="AO269">
        <v>387646</v>
      </c>
    </row>
    <row r="270" spans="1:41" x14ac:dyDescent="0.25">
      <c r="A270" s="1">
        <v>5</v>
      </c>
      <c r="B270" s="1">
        <v>2012</v>
      </c>
      <c r="C270" s="1"/>
      <c r="D270" s="1">
        <v>388462</v>
      </c>
      <c r="E270">
        <v>385302</v>
      </c>
      <c r="F270" s="24">
        <f t="shared" si="3"/>
        <v>0.82013589340309678</v>
      </c>
      <c r="AM270">
        <v>5</v>
      </c>
      <c r="AN270">
        <v>2012</v>
      </c>
      <c r="AO270">
        <v>388462</v>
      </c>
    </row>
    <row r="271" spans="1:41" x14ac:dyDescent="0.25">
      <c r="A271" s="1">
        <v>6</v>
      </c>
      <c r="B271" s="1">
        <v>2012</v>
      </c>
      <c r="C271" s="1"/>
      <c r="D271" s="1">
        <v>388291</v>
      </c>
      <c r="E271">
        <v>387113</v>
      </c>
      <c r="F271" s="24">
        <f t="shared" ref="F271:F331" si="4">((D271-E271)/E271)*100</f>
        <v>0.304303911261053</v>
      </c>
      <c r="AM271">
        <v>6</v>
      </c>
      <c r="AN271">
        <v>2012</v>
      </c>
      <c r="AO271">
        <v>388291</v>
      </c>
    </row>
    <row r="272" spans="1:41" x14ac:dyDescent="0.25">
      <c r="A272" s="1">
        <v>7</v>
      </c>
      <c r="B272" s="1">
        <v>2012</v>
      </c>
      <c r="C272" s="1"/>
      <c r="D272" s="1">
        <v>388601</v>
      </c>
      <c r="E272">
        <v>387495</v>
      </c>
      <c r="F272" s="24">
        <f t="shared" si="4"/>
        <v>0.2854230377166157</v>
      </c>
      <c r="AM272">
        <v>7</v>
      </c>
      <c r="AN272">
        <v>2012</v>
      </c>
      <c r="AO272">
        <v>388601</v>
      </c>
    </row>
    <row r="273" spans="1:41" x14ac:dyDescent="0.25">
      <c r="A273" s="1">
        <v>8</v>
      </c>
      <c r="B273" s="1">
        <v>2012</v>
      </c>
      <c r="C273" s="1"/>
      <c r="D273" s="1">
        <v>386871</v>
      </c>
      <c r="E273">
        <v>387028</v>
      </c>
      <c r="F273" s="24">
        <f t="shared" si="4"/>
        <v>-4.0565540477691536E-2</v>
      </c>
      <c r="AM273">
        <v>8</v>
      </c>
      <c r="AN273">
        <v>2012</v>
      </c>
      <c r="AO273">
        <v>386871</v>
      </c>
    </row>
    <row r="274" spans="1:41" x14ac:dyDescent="0.25">
      <c r="A274" s="1">
        <v>9</v>
      </c>
      <c r="B274" s="1">
        <v>2012</v>
      </c>
      <c r="C274" s="1"/>
      <c r="D274" s="1">
        <v>383735</v>
      </c>
      <c r="E274" s="28">
        <v>385788</v>
      </c>
      <c r="F274" s="24">
        <f t="shared" si="4"/>
        <v>-0.53215755803705656</v>
      </c>
      <c r="AM274">
        <v>9</v>
      </c>
      <c r="AN274">
        <v>2012</v>
      </c>
      <c r="AO274">
        <v>383735</v>
      </c>
    </row>
    <row r="275" spans="1:41" x14ac:dyDescent="0.25">
      <c r="A275" s="1">
        <v>10</v>
      </c>
      <c r="B275" s="1">
        <v>2012</v>
      </c>
      <c r="C275" s="1"/>
      <c r="D275" s="1">
        <v>382291</v>
      </c>
      <c r="E275">
        <v>386595</v>
      </c>
      <c r="F275" s="24">
        <f t="shared" si="4"/>
        <v>-1.1133097944877715</v>
      </c>
      <c r="AM275">
        <v>10</v>
      </c>
      <c r="AN275">
        <v>2012</v>
      </c>
      <c r="AO275">
        <v>382291</v>
      </c>
    </row>
    <row r="276" spans="1:41" x14ac:dyDescent="0.25">
      <c r="A276" s="1">
        <v>11</v>
      </c>
      <c r="B276" s="1">
        <v>2012</v>
      </c>
      <c r="C276" s="1"/>
      <c r="D276" s="1">
        <v>381080</v>
      </c>
      <c r="E276">
        <v>386555</v>
      </c>
      <c r="F276" s="24">
        <f t="shared" si="4"/>
        <v>-1.4163573100852402</v>
      </c>
      <c r="AM276">
        <v>11</v>
      </c>
      <c r="AN276">
        <v>2012</v>
      </c>
      <c r="AO276">
        <v>381080</v>
      </c>
    </row>
    <row r="277" spans="1:41" x14ac:dyDescent="0.25">
      <c r="A277" s="1">
        <v>12</v>
      </c>
      <c r="B277" s="1">
        <v>2012</v>
      </c>
      <c r="C277" s="1"/>
      <c r="D277" s="1">
        <v>379716</v>
      </c>
      <c r="E277">
        <v>386939</v>
      </c>
      <c r="F277" s="24">
        <f t="shared" si="4"/>
        <v>-1.8667025034953828</v>
      </c>
      <c r="AM277">
        <v>12</v>
      </c>
      <c r="AN277">
        <v>2012</v>
      </c>
      <c r="AO277">
        <v>379716</v>
      </c>
    </row>
    <row r="278" spans="1:41" x14ac:dyDescent="0.25">
      <c r="A278" s="1">
        <v>1</v>
      </c>
      <c r="B278" s="1">
        <v>2013</v>
      </c>
      <c r="C278" s="1"/>
      <c r="D278" s="1">
        <v>380042</v>
      </c>
      <c r="E278">
        <v>386359</v>
      </c>
      <c r="F278" s="24">
        <f t="shared" si="4"/>
        <v>-1.6350078553883824</v>
      </c>
      <c r="AM278">
        <v>1</v>
      </c>
      <c r="AN278">
        <v>2013</v>
      </c>
      <c r="AO278">
        <v>380042</v>
      </c>
    </row>
    <row r="279" spans="1:41" x14ac:dyDescent="0.25">
      <c r="A279" s="1">
        <v>2</v>
      </c>
      <c r="B279" s="1">
        <v>2013</v>
      </c>
      <c r="C279" s="1"/>
      <c r="D279" s="1">
        <v>380414</v>
      </c>
      <c r="E279">
        <v>387236</v>
      </c>
      <c r="F279" s="24">
        <f t="shared" si="4"/>
        <v>-1.7617163693458253</v>
      </c>
      <c r="AM279">
        <v>2</v>
      </c>
      <c r="AN279">
        <v>2013</v>
      </c>
      <c r="AO279">
        <v>380414</v>
      </c>
    </row>
    <row r="280" spans="1:41" x14ac:dyDescent="0.25">
      <c r="A280" s="1">
        <v>3</v>
      </c>
      <c r="B280" s="1">
        <v>2013</v>
      </c>
      <c r="C280" s="1"/>
      <c r="D280" s="1">
        <v>380540</v>
      </c>
      <c r="E280">
        <v>388113</v>
      </c>
      <c r="F280" s="24">
        <f t="shared" si="4"/>
        <v>-1.9512358514144075</v>
      </c>
      <c r="AM280">
        <v>3</v>
      </c>
      <c r="AN280">
        <v>2013</v>
      </c>
      <c r="AO280">
        <v>380540</v>
      </c>
    </row>
    <row r="281" spans="1:41" x14ac:dyDescent="0.25">
      <c r="A281" s="1">
        <v>4</v>
      </c>
      <c r="B281" s="1">
        <v>2013</v>
      </c>
      <c r="C281" s="1"/>
      <c r="D281" s="1">
        <v>380487</v>
      </c>
      <c r="E281">
        <v>387646</v>
      </c>
      <c r="F281" s="24">
        <f t="shared" si="4"/>
        <v>-1.8467880488899666</v>
      </c>
      <c r="AM281">
        <v>4</v>
      </c>
      <c r="AN281">
        <v>2013</v>
      </c>
      <c r="AO281">
        <v>380487</v>
      </c>
    </row>
    <row r="282" spans="1:41" x14ac:dyDescent="0.25">
      <c r="A282" s="1">
        <v>5</v>
      </c>
      <c r="B282" s="1">
        <v>2013</v>
      </c>
      <c r="C282" s="1"/>
      <c r="D282" s="1">
        <v>381372</v>
      </c>
      <c r="E282">
        <v>388462</v>
      </c>
      <c r="F282" s="24">
        <f t="shared" si="4"/>
        <v>-1.8251463463607767</v>
      </c>
      <c r="AM282">
        <v>5</v>
      </c>
      <c r="AN282">
        <v>2013</v>
      </c>
      <c r="AO282">
        <v>381372</v>
      </c>
    </row>
    <row r="283" spans="1:41" x14ac:dyDescent="0.25">
      <c r="A283" s="1">
        <v>6</v>
      </c>
      <c r="B283" s="1">
        <v>2013</v>
      </c>
      <c r="C283" s="1"/>
      <c r="D283" s="1">
        <v>381672</v>
      </c>
      <c r="E283">
        <v>388291</v>
      </c>
      <c r="F283" s="24">
        <f t="shared" si="4"/>
        <v>-1.704649348040516</v>
      </c>
      <c r="AM283">
        <v>6</v>
      </c>
      <c r="AN283">
        <v>2013</v>
      </c>
      <c r="AO283">
        <v>381672</v>
      </c>
    </row>
    <row r="284" spans="1:41" x14ac:dyDescent="0.25">
      <c r="A284" s="1">
        <v>7</v>
      </c>
      <c r="B284" s="1">
        <v>2013</v>
      </c>
      <c r="C284" s="1"/>
      <c r="D284" s="1">
        <v>381299</v>
      </c>
      <c r="E284">
        <v>388601</v>
      </c>
      <c r="F284" s="24">
        <f t="shared" si="4"/>
        <v>-1.8790481753778299</v>
      </c>
      <c r="AM284">
        <v>7</v>
      </c>
      <c r="AN284">
        <v>2013</v>
      </c>
      <c r="AO284">
        <v>381299</v>
      </c>
    </row>
    <row r="285" spans="1:41" x14ac:dyDescent="0.25">
      <c r="A285" s="1">
        <v>8</v>
      </c>
      <c r="B285" s="1">
        <v>2013</v>
      </c>
      <c r="C285" s="1"/>
      <c r="D285" s="1">
        <v>380486</v>
      </c>
      <c r="E285">
        <v>386871</v>
      </c>
      <c r="F285" s="24">
        <f t="shared" si="4"/>
        <v>-1.650420941347374</v>
      </c>
      <c r="AM285">
        <v>8</v>
      </c>
      <c r="AN285">
        <v>2013</v>
      </c>
      <c r="AO285">
        <v>380486</v>
      </c>
    </row>
    <row r="286" spans="1:41" x14ac:dyDescent="0.25">
      <c r="A286" s="1">
        <v>9</v>
      </c>
      <c r="B286" s="1">
        <v>2013</v>
      </c>
      <c r="C286" s="1"/>
      <c r="D286" s="1">
        <v>380165</v>
      </c>
      <c r="E286">
        <v>383735</v>
      </c>
      <c r="F286" s="24">
        <f t="shared" si="4"/>
        <v>-0.9303295242810794</v>
      </c>
      <c r="AM286">
        <v>9</v>
      </c>
      <c r="AN286">
        <v>2013</v>
      </c>
      <c r="AO286">
        <v>380165</v>
      </c>
    </row>
    <row r="287" spans="1:41" x14ac:dyDescent="0.25">
      <c r="A287" s="1">
        <v>10</v>
      </c>
      <c r="B287" s="1">
        <v>2013</v>
      </c>
      <c r="C287" s="1"/>
      <c r="D287" s="1">
        <v>381178</v>
      </c>
      <c r="E287">
        <v>382291</v>
      </c>
      <c r="F287" s="24">
        <f t="shared" si="4"/>
        <v>-0.29113947228681814</v>
      </c>
      <c r="AM287">
        <v>10</v>
      </c>
      <c r="AN287">
        <v>2013</v>
      </c>
      <c r="AO287">
        <v>381178</v>
      </c>
    </row>
    <row r="288" spans="1:41" x14ac:dyDescent="0.25">
      <c r="A288" s="1">
        <v>11</v>
      </c>
      <c r="B288" s="1">
        <v>2013</v>
      </c>
      <c r="C288" s="1"/>
      <c r="D288" s="1">
        <v>381224</v>
      </c>
      <c r="E288">
        <v>381080</v>
      </c>
      <c r="F288" s="24">
        <f t="shared" si="4"/>
        <v>3.778734124068437E-2</v>
      </c>
      <c r="AM288">
        <v>11</v>
      </c>
      <c r="AN288">
        <v>2013</v>
      </c>
      <c r="AO288">
        <v>381224</v>
      </c>
    </row>
    <row r="289" spans="1:41" x14ac:dyDescent="0.25">
      <c r="A289" s="1">
        <v>12</v>
      </c>
      <c r="B289" s="1">
        <v>2013</v>
      </c>
      <c r="C289" s="1"/>
      <c r="D289" s="1">
        <v>380809</v>
      </c>
      <c r="E289">
        <v>379716</v>
      </c>
      <c r="F289" s="24">
        <f t="shared" si="4"/>
        <v>0.28784670648589999</v>
      </c>
      <c r="AM289">
        <v>12</v>
      </c>
      <c r="AN289">
        <v>2013</v>
      </c>
      <c r="AO289">
        <v>380809</v>
      </c>
    </row>
    <row r="290" spans="1:41" x14ac:dyDescent="0.25">
      <c r="A290" s="1">
        <v>1</v>
      </c>
      <c r="B290" s="1">
        <v>2014</v>
      </c>
      <c r="C290" s="1"/>
      <c r="D290" s="1">
        <v>381819</v>
      </c>
      <c r="E290">
        <v>380042</v>
      </c>
      <c r="F290" s="24">
        <f t="shared" si="4"/>
        <v>0.46757989906378766</v>
      </c>
      <c r="AM290">
        <v>1</v>
      </c>
      <c r="AN290">
        <v>2014</v>
      </c>
      <c r="AO290">
        <v>381819</v>
      </c>
    </row>
    <row r="291" spans="1:41" x14ac:dyDescent="0.25">
      <c r="A291" s="1">
        <v>2</v>
      </c>
      <c r="B291" s="1">
        <v>2014</v>
      </c>
      <c r="C291" s="1"/>
      <c r="D291" s="1">
        <v>381985</v>
      </c>
      <c r="E291">
        <v>380414</v>
      </c>
      <c r="F291" s="24">
        <f t="shared" si="4"/>
        <v>0.41297113145152387</v>
      </c>
      <c r="AM291">
        <v>2</v>
      </c>
      <c r="AN291">
        <v>2014</v>
      </c>
      <c r="AO291">
        <v>381985</v>
      </c>
    </row>
    <row r="292" spans="1:41" x14ac:dyDescent="0.25">
      <c r="A292" s="1">
        <v>3</v>
      </c>
      <c r="B292" s="1">
        <v>2014</v>
      </c>
      <c r="C292" s="1"/>
      <c r="D292" s="1">
        <v>383575</v>
      </c>
      <c r="E292">
        <v>380540</v>
      </c>
      <c r="F292" s="24">
        <f t="shared" si="4"/>
        <v>0.79755084879381921</v>
      </c>
      <c r="AM292">
        <v>3</v>
      </c>
      <c r="AN292">
        <v>2014</v>
      </c>
      <c r="AO292">
        <v>383575</v>
      </c>
    </row>
    <row r="293" spans="1:41" x14ac:dyDescent="0.25">
      <c r="A293" s="1">
        <v>4</v>
      </c>
      <c r="B293" s="1">
        <v>2014</v>
      </c>
      <c r="C293" s="1"/>
      <c r="D293" s="1">
        <v>384265</v>
      </c>
      <c r="E293">
        <v>380487</v>
      </c>
      <c r="F293" s="24">
        <f t="shared" si="4"/>
        <v>0.99293799788166215</v>
      </c>
      <c r="AM293">
        <v>4</v>
      </c>
      <c r="AN293">
        <v>2014</v>
      </c>
      <c r="AO293">
        <v>384265</v>
      </c>
    </row>
    <row r="294" spans="1:41" x14ac:dyDescent="0.25">
      <c r="A294" s="1">
        <v>5</v>
      </c>
      <c r="B294" s="1">
        <v>2014</v>
      </c>
      <c r="C294" s="1"/>
      <c r="D294" s="1">
        <v>385619</v>
      </c>
      <c r="E294">
        <v>381372</v>
      </c>
      <c r="F294" s="24">
        <f t="shared" si="4"/>
        <v>1.1136108576403092</v>
      </c>
      <c r="AM294">
        <v>5</v>
      </c>
      <c r="AN294">
        <v>2014</v>
      </c>
      <c r="AO294">
        <v>385619</v>
      </c>
    </row>
    <row r="295" spans="1:41" x14ac:dyDescent="0.25">
      <c r="A295" s="1">
        <v>6</v>
      </c>
      <c r="B295" s="1">
        <v>2014</v>
      </c>
      <c r="C295" s="1"/>
      <c r="D295" s="1">
        <v>385243</v>
      </c>
      <c r="E295">
        <v>381672</v>
      </c>
      <c r="F295" s="24">
        <f t="shared" si="4"/>
        <v>0.93562011360539943</v>
      </c>
      <c r="AM295">
        <v>6</v>
      </c>
      <c r="AN295">
        <v>2014</v>
      </c>
      <c r="AO295">
        <v>385243</v>
      </c>
    </row>
    <row r="296" spans="1:41" x14ac:dyDescent="0.25">
      <c r="A296" s="1">
        <v>7</v>
      </c>
      <c r="B296" s="1">
        <v>2014</v>
      </c>
      <c r="C296" s="1"/>
      <c r="D296" s="1">
        <v>386243</v>
      </c>
      <c r="E296">
        <v>381299</v>
      </c>
      <c r="F296" s="24">
        <f t="shared" si="4"/>
        <v>1.2966202376612579</v>
      </c>
      <c r="AM296">
        <v>7</v>
      </c>
      <c r="AN296">
        <v>2014</v>
      </c>
      <c r="AO296">
        <v>386243</v>
      </c>
    </row>
    <row r="297" spans="1:41" x14ac:dyDescent="0.25">
      <c r="A297" s="1">
        <v>8</v>
      </c>
      <c r="B297" s="1">
        <v>2014</v>
      </c>
      <c r="C297" s="1"/>
      <c r="D297" s="1">
        <v>384478</v>
      </c>
      <c r="E297">
        <v>380486</v>
      </c>
      <c r="F297" s="24">
        <f t="shared" si="4"/>
        <v>1.04918446408015</v>
      </c>
      <c r="AM297">
        <v>8</v>
      </c>
      <c r="AN297">
        <v>2014</v>
      </c>
      <c r="AO297">
        <v>384478</v>
      </c>
    </row>
    <row r="298" spans="1:41" x14ac:dyDescent="0.25">
      <c r="A298" s="1">
        <v>9</v>
      </c>
      <c r="B298" s="1">
        <v>2014</v>
      </c>
      <c r="C298" s="1"/>
      <c r="D298" s="1">
        <v>384501</v>
      </c>
      <c r="E298">
        <v>380165</v>
      </c>
      <c r="F298" s="24">
        <f t="shared" si="4"/>
        <v>1.1405573895545356</v>
      </c>
      <c r="AM298">
        <v>9</v>
      </c>
      <c r="AN298">
        <v>2014</v>
      </c>
      <c r="AO298">
        <v>384501</v>
      </c>
    </row>
    <row r="299" spans="1:41" x14ac:dyDescent="0.25">
      <c r="A299" s="1">
        <v>10</v>
      </c>
      <c r="B299" s="1">
        <v>2014</v>
      </c>
      <c r="C299" s="1"/>
      <c r="D299" s="1">
        <v>384700</v>
      </c>
      <c r="E299">
        <v>381178</v>
      </c>
      <c r="F299" s="24">
        <f t="shared" si="4"/>
        <v>0.92397777416325189</v>
      </c>
      <c r="AM299">
        <v>10</v>
      </c>
      <c r="AN299">
        <v>2014</v>
      </c>
      <c r="AO299">
        <v>384700</v>
      </c>
    </row>
    <row r="300" spans="1:41" x14ac:dyDescent="0.25">
      <c r="A300" s="1">
        <v>11</v>
      </c>
      <c r="B300" s="1">
        <v>2014</v>
      </c>
      <c r="C300" s="1"/>
      <c r="D300" s="1">
        <v>386912</v>
      </c>
      <c r="E300">
        <v>381224</v>
      </c>
      <c r="F300" s="24">
        <f t="shared" si="4"/>
        <v>1.4920361782049398</v>
      </c>
      <c r="AM300">
        <v>11</v>
      </c>
      <c r="AN300">
        <v>2014</v>
      </c>
      <c r="AO300">
        <v>386912</v>
      </c>
    </row>
    <row r="301" spans="1:41" x14ac:dyDescent="0.25">
      <c r="A301" s="1">
        <v>12</v>
      </c>
      <c r="B301" s="1">
        <v>2014</v>
      </c>
      <c r="C301" s="1"/>
      <c r="D301" s="1">
        <v>386222</v>
      </c>
      <c r="E301">
        <v>380809</v>
      </c>
      <c r="F301" s="24">
        <f t="shared" si="4"/>
        <v>1.421447497301797</v>
      </c>
      <c r="AM301">
        <v>12</v>
      </c>
      <c r="AN301">
        <v>2014</v>
      </c>
      <c r="AO301">
        <v>386222</v>
      </c>
    </row>
    <row r="302" spans="1:41" x14ac:dyDescent="0.25">
      <c r="A302" s="1">
        <v>1</v>
      </c>
      <c r="B302" s="1">
        <v>2015</v>
      </c>
      <c r="C302" s="1"/>
      <c r="D302" s="1">
        <v>386528</v>
      </c>
      <c r="E302">
        <v>381819</v>
      </c>
      <c r="F302" s="24">
        <f t="shared" si="4"/>
        <v>1.2333068810090644</v>
      </c>
      <c r="AM302">
        <v>1</v>
      </c>
      <c r="AN302">
        <v>2015</v>
      </c>
      <c r="AO302">
        <v>386528</v>
      </c>
    </row>
    <row r="303" spans="1:41" x14ac:dyDescent="0.25">
      <c r="A303" s="1">
        <v>2</v>
      </c>
      <c r="B303" s="1">
        <v>2015</v>
      </c>
      <c r="C303" s="1"/>
      <c r="D303" s="1">
        <v>388976</v>
      </c>
      <c r="E303">
        <v>381985</v>
      </c>
      <c r="F303" s="24">
        <f t="shared" si="4"/>
        <v>1.8301765776143044</v>
      </c>
      <c r="AM303">
        <v>2</v>
      </c>
      <c r="AN303">
        <v>2015</v>
      </c>
      <c r="AO303">
        <v>388976</v>
      </c>
    </row>
    <row r="304" spans="1:41" x14ac:dyDescent="0.25">
      <c r="A304" s="1">
        <v>3</v>
      </c>
      <c r="B304" s="1">
        <v>2015</v>
      </c>
      <c r="C304" s="1"/>
      <c r="D304" s="1">
        <v>390817</v>
      </c>
      <c r="E304">
        <v>383575</v>
      </c>
      <c r="F304" s="24">
        <f t="shared" si="4"/>
        <v>1.8880271133415889</v>
      </c>
      <c r="AM304">
        <v>3</v>
      </c>
      <c r="AN304">
        <v>2015</v>
      </c>
      <c r="AO304">
        <v>390817</v>
      </c>
    </row>
    <row r="305" spans="1:41" x14ac:dyDescent="0.25">
      <c r="A305" s="1">
        <v>4</v>
      </c>
      <c r="B305" s="1">
        <v>2015</v>
      </c>
      <c r="C305" s="1"/>
      <c r="D305" s="1">
        <v>393439</v>
      </c>
      <c r="E305">
        <v>384265</v>
      </c>
      <c r="F305" s="24">
        <f t="shared" si="4"/>
        <v>2.3874149350057903</v>
      </c>
      <c r="AM305">
        <v>4</v>
      </c>
      <c r="AN305">
        <v>2015</v>
      </c>
      <c r="AO305">
        <v>393439</v>
      </c>
    </row>
    <row r="306" spans="1:41" x14ac:dyDescent="0.25">
      <c r="A306" s="1">
        <v>5</v>
      </c>
      <c r="B306" s="1">
        <v>2015</v>
      </c>
      <c r="C306" s="1"/>
      <c r="D306" s="1">
        <v>395621</v>
      </c>
      <c r="E306">
        <v>385619</v>
      </c>
      <c r="F306" s="24">
        <f t="shared" si="4"/>
        <v>2.593751863886375</v>
      </c>
      <c r="AM306">
        <v>5</v>
      </c>
      <c r="AN306">
        <v>2015</v>
      </c>
      <c r="AO306">
        <v>395621</v>
      </c>
    </row>
    <row r="307" spans="1:41" x14ac:dyDescent="0.25">
      <c r="A307" s="1">
        <v>6</v>
      </c>
      <c r="B307" s="1">
        <v>2015</v>
      </c>
      <c r="C307" s="117">
        <f>DATE(B307,A307,1)</f>
        <v>42156</v>
      </c>
      <c r="D307" s="1">
        <v>396973</v>
      </c>
      <c r="E307">
        <v>385243</v>
      </c>
      <c r="F307" s="24">
        <f t="shared" si="4"/>
        <v>3.0448314440495996</v>
      </c>
      <c r="AM307">
        <v>6</v>
      </c>
      <c r="AN307">
        <v>2015</v>
      </c>
      <c r="AO307">
        <v>396973</v>
      </c>
    </row>
    <row r="308" spans="1:41" x14ac:dyDescent="0.25">
      <c r="A308" s="1">
        <v>7</v>
      </c>
      <c r="B308" s="1">
        <v>2015</v>
      </c>
      <c r="C308" s="117">
        <f t="shared" ref="C308:C331" si="5">DATE(B308,A308,1)</f>
        <v>42186</v>
      </c>
      <c r="D308" s="1">
        <v>396503</v>
      </c>
      <c r="E308">
        <v>386243</v>
      </c>
      <c r="F308" s="24">
        <f t="shared" si="4"/>
        <v>2.6563588207423825</v>
      </c>
      <c r="AM308">
        <v>7</v>
      </c>
      <c r="AN308">
        <v>2015</v>
      </c>
      <c r="AO308">
        <v>396503</v>
      </c>
    </row>
    <row r="309" spans="1:41" x14ac:dyDescent="0.25">
      <c r="A309" s="1">
        <v>8</v>
      </c>
      <c r="B309" s="1">
        <v>2015</v>
      </c>
      <c r="C309" s="117">
        <f t="shared" si="5"/>
        <v>42217</v>
      </c>
      <c r="D309" s="1">
        <v>397007</v>
      </c>
      <c r="E309">
        <v>384478</v>
      </c>
      <c r="F309" s="24">
        <f t="shared" si="4"/>
        <v>3.2587040090720407</v>
      </c>
      <c r="AM309">
        <v>8</v>
      </c>
      <c r="AN309">
        <v>2015</v>
      </c>
      <c r="AO309">
        <v>397007</v>
      </c>
    </row>
    <row r="310" spans="1:41" x14ac:dyDescent="0.25">
      <c r="A310" s="1">
        <v>9</v>
      </c>
      <c r="B310" s="1">
        <v>2015</v>
      </c>
      <c r="C310" s="117">
        <f t="shared" si="5"/>
        <v>42248</v>
      </c>
      <c r="D310" s="1">
        <v>397326</v>
      </c>
      <c r="E310">
        <v>384501</v>
      </c>
      <c r="F310" s="24">
        <f t="shared" si="4"/>
        <v>3.3354919753134578</v>
      </c>
      <c r="AM310">
        <v>9</v>
      </c>
      <c r="AN310">
        <v>2015</v>
      </c>
      <c r="AO310">
        <v>397326</v>
      </c>
    </row>
    <row r="311" spans="1:41" x14ac:dyDescent="0.25">
      <c r="A311" s="1">
        <v>10</v>
      </c>
      <c r="B311" s="1">
        <v>2015</v>
      </c>
      <c r="C311" s="117">
        <f t="shared" si="5"/>
        <v>42278</v>
      </c>
      <c r="D311" s="1">
        <v>399928</v>
      </c>
      <c r="E311">
        <v>384700</v>
      </c>
      <c r="F311" s="24">
        <f t="shared" si="4"/>
        <v>3.9584091499870029</v>
      </c>
      <c r="AM311">
        <v>10</v>
      </c>
      <c r="AN311">
        <v>2015</v>
      </c>
      <c r="AO311">
        <v>399928</v>
      </c>
    </row>
    <row r="312" spans="1:41" x14ac:dyDescent="0.25">
      <c r="A312" s="1">
        <v>11</v>
      </c>
      <c r="B312" s="1">
        <v>2015</v>
      </c>
      <c r="C312" s="117">
        <f t="shared" si="5"/>
        <v>42309</v>
      </c>
      <c r="D312" s="1">
        <v>401280</v>
      </c>
      <c r="E312">
        <v>386912</v>
      </c>
      <c r="F312" s="24">
        <f t="shared" si="4"/>
        <v>3.7135059134893718</v>
      </c>
      <c r="AM312">
        <v>11</v>
      </c>
      <c r="AN312">
        <v>2015</v>
      </c>
      <c r="AO312">
        <v>401280</v>
      </c>
    </row>
    <row r="313" spans="1:41" x14ac:dyDescent="0.25">
      <c r="A313" s="1">
        <v>12</v>
      </c>
      <c r="B313" s="1">
        <v>2015</v>
      </c>
      <c r="C313" s="117">
        <f t="shared" si="5"/>
        <v>42339</v>
      </c>
      <c r="D313" s="1">
        <v>401440</v>
      </c>
      <c r="E313">
        <v>386222</v>
      </c>
      <c r="F313" s="24">
        <f t="shared" si="4"/>
        <v>3.9402209092180147</v>
      </c>
      <c r="AM313">
        <v>12</v>
      </c>
      <c r="AN313">
        <v>2015</v>
      </c>
      <c r="AO313">
        <v>401440</v>
      </c>
    </row>
    <row r="314" spans="1:41" x14ac:dyDescent="0.25">
      <c r="A314" s="1">
        <v>1</v>
      </c>
      <c r="B314" s="1">
        <v>2016</v>
      </c>
      <c r="C314" s="117">
        <f t="shared" si="5"/>
        <v>42370</v>
      </c>
      <c r="D314" s="1">
        <v>402208</v>
      </c>
      <c r="E314">
        <v>386528</v>
      </c>
      <c r="F314" s="24">
        <f t="shared" si="4"/>
        <v>4.0566272042387617</v>
      </c>
      <c r="AM314">
        <v>1</v>
      </c>
      <c r="AN314">
        <v>2016</v>
      </c>
      <c r="AO314">
        <v>402208</v>
      </c>
    </row>
    <row r="315" spans="1:41" x14ac:dyDescent="0.25">
      <c r="A315" s="1">
        <v>2</v>
      </c>
      <c r="B315" s="1">
        <v>2016</v>
      </c>
      <c r="C315" s="117">
        <f t="shared" si="5"/>
        <v>42401</v>
      </c>
      <c r="D315" s="1">
        <v>403917</v>
      </c>
      <c r="E315">
        <v>388976</v>
      </c>
      <c r="F315" s="24">
        <f t="shared" si="4"/>
        <v>3.8411110197030154</v>
      </c>
      <c r="AM315">
        <v>2</v>
      </c>
      <c r="AN315">
        <v>2016</v>
      </c>
      <c r="AO315">
        <v>403917</v>
      </c>
    </row>
    <row r="316" spans="1:41" x14ac:dyDescent="0.25">
      <c r="A316" s="1">
        <v>3</v>
      </c>
      <c r="B316" s="1">
        <v>2016</v>
      </c>
      <c r="C316" s="117">
        <f t="shared" si="5"/>
        <v>42430</v>
      </c>
      <c r="D316" s="1">
        <v>405983</v>
      </c>
      <c r="E316">
        <v>390817</v>
      </c>
      <c r="F316" s="24">
        <f t="shared" si="4"/>
        <v>3.880588613084897</v>
      </c>
      <c r="AM316">
        <v>3</v>
      </c>
      <c r="AN316">
        <v>2016</v>
      </c>
      <c r="AO316">
        <v>405983</v>
      </c>
    </row>
    <row r="317" spans="1:41" x14ac:dyDescent="0.25">
      <c r="A317" s="1">
        <v>4</v>
      </c>
      <c r="B317" s="1">
        <v>2016</v>
      </c>
      <c r="C317" s="117">
        <f t="shared" si="5"/>
        <v>42461</v>
      </c>
      <c r="D317" s="1">
        <v>407763</v>
      </c>
      <c r="E317">
        <v>393439</v>
      </c>
      <c r="F317" s="24">
        <f t="shared" si="4"/>
        <v>3.6407168582677367</v>
      </c>
      <c r="AM317">
        <v>4</v>
      </c>
      <c r="AN317">
        <v>2016</v>
      </c>
      <c r="AO317">
        <v>407763</v>
      </c>
    </row>
    <row r="318" spans="1:41" x14ac:dyDescent="0.25">
      <c r="A318" s="1">
        <v>5</v>
      </c>
      <c r="B318" s="1">
        <v>2016</v>
      </c>
      <c r="C318" s="117">
        <f t="shared" si="5"/>
        <v>42491</v>
      </c>
      <c r="D318" s="1">
        <v>410338</v>
      </c>
      <c r="E318">
        <v>395621</v>
      </c>
      <c r="F318" s="24">
        <f t="shared" si="4"/>
        <v>3.71997441996254</v>
      </c>
      <c r="AM318">
        <v>5</v>
      </c>
      <c r="AN318">
        <v>2016</v>
      </c>
      <c r="AO318">
        <v>410338</v>
      </c>
    </row>
    <row r="319" spans="1:41" x14ac:dyDescent="0.25">
      <c r="A319" s="1">
        <v>6</v>
      </c>
      <c r="B319" s="1">
        <v>2016</v>
      </c>
      <c r="C319" s="117">
        <f t="shared" si="5"/>
        <v>42522</v>
      </c>
      <c r="D319" s="1">
        <v>412333</v>
      </c>
      <c r="E319">
        <v>396973</v>
      </c>
      <c r="F319" s="24">
        <f t="shared" si="4"/>
        <v>3.869280782320208</v>
      </c>
      <c r="AM319">
        <v>6</v>
      </c>
      <c r="AN319">
        <v>2016</v>
      </c>
      <c r="AO319">
        <v>412333</v>
      </c>
    </row>
    <row r="320" spans="1:41" x14ac:dyDescent="0.25">
      <c r="A320" s="1">
        <v>7</v>
      </c>
      <c r="B320" s="1">
        <v>2016</v>
      </c>
      <c r="C320" s="117">
        <f t="shared" si="5"/>
        <v>42552</v>
      </c>
      <c r="D320" s="1">
        <v>413746</v>
      </c>
      <c r="E320">
        <v>396503</v>
      </c>
      <c r="F320" s="24">
        <f t="shared" si="4"/>
        <v>4.3487691139789613</v>
      </c>
      <c r="AM320">
        <v>7</v>
      </c>
      <c r="AN320">
        <v>2016</v>
      </c>
      <c r="AO320">
        <v>413746</v>
      </c>
    </row>
    <row r="321" spans="1:41" x14ac:dyDescent="0.25">
      <c r="A321" s="1">
        <v>8</v>
      </c>
      <c r="B321" s="1">
        <v>2016</v>
      </c>
      <c r="C321" s="117">
        <f t="shared" si="5"/>
        <v>42583</v>
      </c>
      <c r="D321" s="1">
        <v>414242</v>
      </c>
      <c r="E321">
        <v>397007</v>
      </c>
      <c r="F321" s="24">
        <f t="shared" si="4"/>
        <v>4.3412332780026546</v>
      </c>
      <c r="AM321">
        <v>8</v>
      </c>
      <c r="AN321">
        <v>2016</v>
      </c>
      <c r="AO321">
        <v>414242</v>
      </c>
    </row>
    <row r="322" spans="1:41" x14ac:dyDescent="0.25">
      <c r="A322" s="1">
        <v>9</v>
      </c>
      <c r="B322" s="1">
        <v>2016</v>
      </c>
      <c r="C322" s="117">
        <f t="shared" si="5"/>
        <v>42614</v>
      </c>
      <c r="D322" s="1">
        <v>414558</v>
      </c>
      <c r="E322">
        <v>397326</v>
      </c>
      <c r="F322" s="24">
        <f t="shared" si="4"/>
        <v>4.3369927968469213</v>
      </c>
      <c r="AM322">
        <v>9</v>
      </c>
      <c r="AN322">
        <v>2016</v>
      </c>
      <c r="AO322">
        <v>414558</v>
      </c>
    </row>
    <row r="323" spans="1:41" x14ac:dyDescent="0.25">
      <c r="A323" s="1">
        <v>10</v>
      </c>
      <c r="B323" s="1">
        <v>2016</v>
      </c>
      <c r="C323" s="117">
        <f t="shared" si="5"/>
        <v>42644</v>
      </c>
      <c r="D323" s="1">
        <v>415979</v>
      </c>
      <c r="E323">
        <v>399928</v>
      </c>
      <c r="F323" s="24">
        <f t="shared" si="4"/>
        <v>4.0134724250365066</v>
      </c>
      <c r="AM323">
        <v>10</v>
      </c>
      <c r="AN323">
        <v>2016</v>
      </c>
      <c r="AO323">
        <v>415979</v>
      </c>
    </row>
    <row r="324" spans="1:41" x14ac:dyDescent="0.25">
      <c r="A324" s="1">
        <v>11</v>
      </c>
      <c r="B324" s="1">
        <v>2016</v>
      </c>
      <c r="C324" s="117">
        <f t="shared" si="5"/>
        <v>42675</v>
      </c>
      <c r="D324" s="1">
        <v>416046</v>
      </c>
      <c r="E324">
        <v>401280</v>
      </c>
      <c r="F324" s="24">
        <f t="shared" si="4"/>
        <v>3.6797248803827753</v>
      </c>
      <c r="AM324">
        <v>11</v>
      </c>
      <c r="AN324">
        <v>2016</v>
      </c>
      <c r="AO324">
        <v>416046</v>
      </c>
    </row>
    <row r="325" spans="1:41" x14ac:dyDescent="0.25">
      <c r="A325" s="1">
        <v>12</v>
      </c>
      <c r="B325" s="1">
        <v>2016</v>
      </c>
      <c r="C325" s="117">
        <f t="shared" si="5"/>
        <v>42705</v>
      </c>
      <c r="D325" s="1">
        <v>416337</v>
      </c>
      <c r="E325">
        <v>401440</v>
      </c>
      <c r="F325" s="24">
        <f t="shared" si="4"/>
        <v>3.7108907931446793</v>
      </c>
      <c r="AM325">
        <v>12</v>
      </c>
      <c r="AN325">
        <v>2016</v>
      </c>
      <c r="AO325">
        <v>416337</v>
      </c>
    </row>
    <row r="326" spans="1:41" x14ac:dyDescent="0.25">
      <c r="A326" s="1">
        <v>1</v>
      </c>
      <c r="B326" s="1">
        <v>2017</v>
      </c>
      <c r="C326" s="117">
        <f t="shared" si="5"/>
        <v>42736</v>
      </c>
      <c r="D326" s="1">
        <v>417833</v>
      </c>
      <c r="E326">
        <v>402208</v>
      </c>
      <c r="F326" s="24">
        <f t="shared" si="4"/>
        <v>3.8848058715888296</v>
      </c>
      <c r="AM326">
        <v>1</v>
      </c>
      <c r="AN326">
        <v>2017</v>
      </c>
      <c r="AO326">
        <v>417833</v>
      </c>
    </row>
    <row r="327" spans="1:41" x14ac:dyDescent="0.25">
      <c r="A327" s="1">
        <v>2</v>
      </c>
      <c r="B327" s="1">
        <v>2017</v>
      </c>
      <c r="C327" s="117">
        <f t="shared" si="5"/>
        <v>42767</v>
      </c>
      <c r="D327" s="1">
        <v>419762</v>
      </c>
      <c r="E327">
        <v>403917</v>
      </c>
      <c r="F327" s="24">
        <f t="shared" si="4"/>
        <v>3.9228356320729261</v>
      </c>
      <c r="AM327">
        <v>2</v>
      </c>
      <c r="AN327">
        <v>2017</v>
      </c>
      <c r="AO327">
        <v>419762</v>
      </c>
    </row>
    <row r="328" spans="1:41" x14ac:dyDescent="0.25">
      <c r="A328" s="1">
        <v>3</v>
      </c>
      <c r="B328" s="1">
        <v>2017</v>
      </c>
      <c r="C328" s="117">
        <f t="shared" si="5"/>
        <v>42795</v>
      </c>
      <c r="D328" s="1">
        <v>422278</v>
      </c>
      <c r="E328">
        <v>405983</v>
      </c>
      <c r="F328" s="24">
        <f t="shared" si="4"/>
        <v>4.013714859981822</v>
      </c>
      <c r="AM328">
        <v>3</v>
      </c>
      <c r="AN328">
        <v>2017</v>
      </c>
      <c r="AO328">
        <v>422278</v>
      </c>
    </row>
    <row r="329" spans="1:41" x14ac:dyDescent="0.25">
      <c r="A329" s="1">
        <v>4</v>
      </c>
      <c r="B329" s="1">
        <v>2017</v>
      </c>
      <c r="C329" s="117">
        <f t="shared" si="5"/>
        <v>42826</v>
      </c>
      <c r="D329" s="1">
        <v>423537</v>
      </c>
      <c r="E329">
        <v>407763</v>
      </c>
      <c r="F329" s="24">
        <f t="shared" si="4"/>
        <v>3.8684235695735021</v>
      </c>
      <c r="AM329">
        <v>4</v>
      </c>
      <c r="AN329">
        <v>2017</v>
      </c>
      <c r="AO329">
        <v>423537</v>
      </c>
    </row>
    <row r="330" spans="1:41" x14ac:dyDescent="0.25">
      <c r="A330" s="1">
        <v>5</v>
      </c>
      <c r="B330" s="1">
        <v>2017</v>
      </c>
      <c r="C330" s="117">
        <f t="shared" si="5"/>
        <v>42856</v>
      </c>
      <c r="D330" s="1">
        <v>425656</v>
      </c>
      <c r="E330">
        <v>410338</v>
      </c>
      <c r="F330" s="24">
        <f t="shared" si="4"/>
        <v>3.7330200956284818</v>
      </c>
      <c r="AM330">
        <v>5</v>
      </c>
      <c r="AN330">
        <v>2017</v>
      </c>
      <c r="AO330">
        <v>425656</v>
      </c>
    </row>
    <row r="331" spans="1:41" x14ac:dyDescent="0.25">
      <c r="A331" s="1">
        <v>6</v>
      </c>
      <c r="B331" s="1">
        <v>2017</v>
      </c>
      <c r="C331" s="117">
        <f t="shared" si="5"/>
        <v>42887</v>
      </c>
      <c r="D331" s="1">
        <v>427818</v>
      </c>
      <c r="E331">
        <v>412333</v>
      </c>
      <c r="F331" s="24">
        <f t="shared" si="4"/>
        <v>3.7554597861437236</v>
      </c>
      <c r="AM331">
        <v>6</v>
      </c>
      <c r="AN331">
        <v>2017</v>
      </c>
      <c r="AO331">
        <v>427818</v>
      </c>
    </row>
    <row r="332" spans="1:41" x14ac:dyDescent="0.25">
      <c r="E332">
        <v>413746</v>
      </c>
      <c r="F332" s="24"/>
    </row>
    <row r="333" spans="1:41" x14ac:dyDescent="0.25">
      <c r="E333">
        <v>414242</v>
      </c>
      <c r="F333" s="24"/>
    </row>
    <row r="334" spans="1:41" x14ac:dyDescent="0.25">
      <c r="E334">
        <v>414558</v>
      </c>
      <c r="F334" s="24"/>
    </row>
    <row r="335" spans="1:41" x14ac:dyDescent="0.25">
      <c r="E335">
        <v>415979</v>
      </c>
      <c r="F335" s="24"/>
    </row>
    <row r="336" spans="1:41" x14ac:dyDescent="0.25">
      <c r="E336">
        <v>416046</v>
      </c>
      <c r="F336" s="24"/>
    </row>
    <row r="337" spans="5:6" x14ac:dyDescent="0.25">
      <c r="E337">
        <v>416337</v>
      </c>
      <c r="F337" s="24"/>
    </row>
    <row r="338" spans="5:6" x14ac:dyDescent="0.25">
      <c r="E338">
        <v>417833</v>
      </c>
      <c r="F338" s="24"/>
    </row>
    <row r="339" spans="5:6" x14ac:dyDescent="0.25">
      <c r="E339">
        <v>419762</v>
      </c>
      <c r="F339" s="24"/>
    </row>
    <row r="340" spans="5:6" x14ac:dyDescent="0.25">
      <c r="E340">
        <v>422278</v>
      </c>
      <c r="F340" s="24"/>
    </row>
    <row r="341" spans="5:6" x14ac:dyDescent="0.25">
      <c r="E341">
        <v>423537</v>
      </c>
      <c r="F341" s="24"/>
    </row>
    <row r="342" spans="5:6" x14ac:dyDescent="0.25">
      <c r="E342">
        <v>425656</v>
      </c>
      <c r="F342" s="24"/>
    </row>
    <row r="343" spans="5:6" x14ac:dyDescent="0.25">
      <c r="E343">
        <v>427818</v>
      </c>
    </row>
  </sheetData>
  <conditionalFormatting sqref="D1 D332:D1048576">
    <cfRule type="cellIs" dxfId="1" priority="3" operator="greaterThan">
      <formula>#REF!</formula>
    </cfRule>
  </conditionalFormatting>
  <conditionalFormatting sqref="D1:D1048576">
    <cfRule type="cellIs" dxfId="0" priority="1" operator="greaterThan">
      <formula>$D$331</formula>
    </cfRule>
  </conditionalFormatting>
  <pageMargins left="0.7" right="0.7" top="0.75" bottom="0.75" header="0.3" footer="0.3"/>
  <pageSetup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1"/>
  <sheetViews>
    <sheetView showGridLines="0" zoomScale="90" zoomScaleNormal="90" workbookViewId="0">
      <selection activeCell="A16" sqref="A16:F16"/>
    </sheetView>
  </sheetViews>
  <sheetFormatPr defaultRowHeight="15" x14ac:dyDescent="0.25"/>
  <cols>
    <col min="1" max="1" width="22.140625" customWidth="1"/>
    <col min="2" max="2" width="9.28515625" customWidth="1"/>
    <col min="3" max="3" width="10.85546875" customWidth="1"/>
    <col min="4" max="4" width="10.28515625" customWidth="1"/>
    <col min="5" max="5" width="9.140625" customWidth="1"/>
    <col min="6" max="6" width="13.42578125" customWidth="1"/>
  </cols>
  <sheetData>
    <row r="1" spans="1:8" ht="30" customHeight="1" x14ac:dyDescent="0.25">
      <c r="A1" s="132" t="s">
        <v>60</v>
      </c>
      <c r="B1" s="132"/>
      <c r="C1" s="132"/>
      <c r="D1" s="132"/>
      <c r="E1" s="132"/>
      <c r="F1" s="132"/>
    </row>
    <row r="2" spans="1:8" x14ac:dyDescent="0.25">
      <c r="A2" s="131" t="s">
        <v>61</v>
      </c>
      <c r="B2" s="131"/>
      <c r="C2" s="131"/>
      <c r="D2" s="131"/>
      <c r="E2" s="131"/>
      <c r="F2" s="131"/>
    </row>
    <row r="3" spans="1:8" ht="43.5" x14ac:dyDescent="0.25">
      <c r="A3" s="44"/>
      <c r="B3" s="34" t="s">
        <v>51</v>
      </c>
      <c r="C3" s="34" t="s">
        <v>117</v>
      </c>
      <c r="D3" s="34" t="s">
        <v>52</v>
      </c>
      <c r="E3" s="34" t="s">
        <v>59</v>
      </c>
      <c r="F3" s="34" t="s">
        <v>53</v>
      </c>
    </row>
    <row r="4" spans="1:8" x14ac:dyDescent="0.25">
      <c r="A4" s="41" t="s">
        <v>86</v>
      </c>
      <c r="B4" s="46">
        <v>0.2</v>
      </c>
      <c r="C4" s="46">
        <v>0.8</v>
      </c>
      <c r="D4" s="46">
        <v>0.4</v>
      </c>
      <c r="E4" s="46">
        <v>1</v>
      </c>
      <c r="F4" s="46">
        <v>0.3</v>
      </c>
    </row>
    <row r="5" spans="1:8" x14ac:dyDescent="0.25">
      <c r="A5" s="42" t="s">
        <v>88</v>
      </c>
      <c r="B5" s="47">
        <v>0.1</v>
      </c>
      <c r="C5" s="47">
        <v>0.4</v>
      </c>
      <c r="D5" s="47">
        <v>-0.1</v>
      </c>
      <c r="E5" s="47">
        <v>0.9</v>
      </c>
      <c r="F5" s="47">
        <v>0.1</v>
      </c>
    </row>
    <row r="6" spans="1:8" x14ac:dyDescent="0.25">
      <c r="A6" s="42" t="s">
        <v>90</v>
      </c>
      <c r="B6" s="47">
        <v>0</v>
      </c>
      <c r="C6" s="47">
        <v>0.5</v>
      </c>
      <c r="D6" s="47">
        <v>-0.5</v>
      </c>
      <c r="E6" s="47">
        <v>1.5</v>
      </c>
      <c r="F6" s="47">
        <v>0.1</v>
      </c>
    </row>
    <row r="7" spans="1:8" x14ac:dyDescent="0.25">
      <c r="A7" s="42" t="s">
        <v>92</v>
      </c>
      <c r="B7" s="47">
        <v>0.2</v>
      </c>
      <c r="C7" s="47">
        <v>0.9</v>
      </c>
      <c r="D7" s="47">
        <v>-0.1</v>
      </c>
      <c r="E7" s="47">
        <v>0.8</v>
      </c>
      <c r="F7" s="47">
        <v>0.3</v>
      </c>
    </row>
    <row r="8" spans="1:8" x14ac:dyDescent="0.25">
      <c r="A8" s="42" t="s">
        <v>94</v>
      </c>
      <c r="B8" s="47">
        <v>-0.2</v>
      </c>
      <c r="C8" s="47">
        <v>0.5</v>
      </c>
      <c r="D8" s="47">
        <v>0</v>
      </c>
      <c r="E8" s="47">
        <v>1.5</v>
      </c>
      <c r="F8" s="47">
        <v>0</v>
      </c>
    </row>
    <row r="9" spans="1:8" x14ac:dyDescent="0.25">
      <c r="A9" s="42" t="s">
        <v>97</v>
      </c>
      <c r="B9" s="47">
        <v>0.1</v>
      </c>
      <c r="C9" s="47">
        <v>0</v>
      </c>
      <c r="D9" s="47">
        <v>0</v>
      </c>
      <c r="E9" s="47">
        <v>0.5</v>
      </c>
      <c r="F9" s="47">
        <v>0.1</v>
      </c>
    </row>
    <row r="10" spans="1:8" x14ac:dyDescent="0.25">
      <c r="A10" s="42" t="s">
        <v>98</v>
      </c>
      <c r="B10" s="47">
        <v>-0.1</v>
      </c>
      <c r="C10" s="47">
        <v>1</v>
      </c>
      <c r="D10" s="47">
        <v>1.6</v>
      </c>
      <c r="E10" s="47">
        <v>0.5</v>
      </c>
      <c r="F10" s="47">
        <v>0.4</v>
      </c>
    </row>
    <row r="11" spans="1:8" x14ac:dyDescent="0.25">
      <c r="A11" s="42" t="s">
        <v>102</v>
      </c>
      <c r="B11" s="47">
        <v>0.4</v>
      </c>
      <c r="C11" s="47">
        <v>0.9</v>
      </c>
      <c r="D11" s="47">
        <v>0.4</v>
      </c>
      <c r="E11" s="47">
        <v>0.6</v>
      </c>
      <c r="F11" s="47">
        <v>0.5</v>
      </c>
    </row>
    <row r="12" spans="1:8" x14ac:dyDescent="0.25">
      <c r="A12" s="42" t="s">
        <v>106</v>
      </c>
      <c r="B12" s="47">
        <v>0.8</v>
      </c>
      <c r="C12" s="47">
        <v>0.6</v>
      </c>
      <c r="D12" s="47">
        <v>-0.3</v>
      </c>
      <c r="E12" s="47">
        <v>0.6</v>
      </c>
      <c r="F12" s="47">
        <v>0.6</v>
      </c>
    </row>
    <row r="13" spans="1:8" x14ac:dyDescent="0.25">
      <c r="A13" s="42" t="s">
        <v>110</v>
      </c>
      <c r="B13" s="47">
        <v>0.3</v>
      </c>
      <c r="C13" s="47">
        <v>0.6</v>
      </c>
      <c r="D13" s="47">
        <v>0</v>
      </c>
      <c r="E13" s="47">
        <v>-0.1</v>
      </c>
      <c r="F13" s="47">
        <v>0.3</v>
      </c>
    </row>
    <row r="14" spans="1:8" x14ac:dyDescent="0.25">
      <c r="A14" s="42" t="s">
        <v>113</v>
      </c>
      <c r="B14" s="47">
        <v>0.3</v>
      </c>
      <c r="C14" s="47">
        <v>0.9</v>
      </c>
      <c r="D14" s="47">
        <v>0.7</v>
      </c>
      <c r="E14" s="47">
        <v>0.8</v>
      </c>
      <c r="F14" s="47">
        <v>0.5</v>
      </c>
    </row>
    <row r="15" spans="1:8" x14ac:dyDescent="0.25">
      <c r="A15" s="50" t="s">
        <v>119</v>
      </c>
      <c r="B15" s="48">
        <v>0.5</v>
      </c>
      <c r="C15" s="48">
        <v>0.6</v>
      </c>
      <c r="D15" s="48">
        <v>0.7</v>
      </c>
      <c r="E15" s="48">
        <v>0.4</v>
      </c>
      <c r="F15" s="48">
        <v>0.5</v>
      </c>
    </row>
    <row r="16" spans="1:8" ht="30" customHeight="1" x14ac:dyDescent="0.25">
      <c r="A16" s="133" t="s">
        <v>54</v>
      </c>
      <c r="B16" s="133"/>
      <c r="C16" s="133"/>
      <c r="D16" s="133"/>
      <c r="E16" s="133"/>
      <c r="F16" s="133"/>
      <c r="G16" s="45"/>
      <c r="H16" s="45"/>
    </row>
    <row r="17" spans="1:8" ht="30" customHeight="1" x14ac:dyDescent="0.25">
      <c r="A17" s="130" t="s">
        <v>55</v>
      </c>
      <c r="B17" s="130"/>
      <c r="C17" s="130"/>
      <c r="D17" s="130"/>
      <c r="E17" s="130"/>
      <c r="F17" s="130"/>
      <c r="G17" s="45"/>
      <c r="H17" s="45"/>
    </row>
    <row r="18" spans="1:8" ht="30" customHeight="1" x14ac:dyDescent="0.25">
      <c r="A18" s="130" t="s">
        <v>56</v>
      </c>
      <c r="B18" s="130"/>
      <c r="C18" s="130"/>
      <c r="D18" s="130"/>
      <c r="E18" s="130"/>
      <c r="F18" s="130"/>
      <c r="G18" s="45"/>
      <c r="H18" s="45"/>
    </row>
    <row r="19" spans="1:8" x14ac:dyDescent="0.25">
      <c r="A19" s="130" t="s">
        <v>57</v>
      </c>
      <c r="B19" s="130"/>
      <c r="C19" s="130"/>
      <c r="D19" s="130"/>
      <c r="E19" s="130"/>
      <c r="F19" s="130"/>
      <c r="G19" s="45"/>
      <c r="H19" s="45"/>
    </row>
    <row r="20" spans="1:8" ht="30" customHeight="1" x14ac:dyDescent="0.25">
      <c r="A20" s="130" t="s">
        <v>58</v>
      </c>
      <c r="B20" s="130"/>
      <c r="C20" s="130"/>
      <c r="D20" s="130"/>
      <c r="E20" s="130"/>
      <c r="F20" s="130"/>
      <c r="G20" s="45"/>
      <c r="H20" s="45"/>
    </row>
    <row r="21" spans="1:8" x14ac:dyDescent="0.25">
      <c r="A21" s="134"/>
      <c r="B21" s="134"/>
      <c r="C21" s="134"/>
      <c r="D21" s="134"/>
      <c r="E21" s="134"/>
      <c r="F21" s="134"/>
      <c r="G21" s="134"/>
      <c r="H21" s="134"/>
    </row>
  </sheetData>
  <mergeCells count="8">
    <mergeCell ref="A21:H21"/>
    <mergeCell ref="A1:F1"/>
    <mergeCell ref="A16:F16"/>
    <mergeCell ref="A17:F17"/>
    <mergeCell ref="A18:F18"/>
    <mergeCell ref="A19:F19"/>
    <mergeCell ref="A20:F20"/>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0"/>
  <sheetViews>
    <sheetView showGridLines="0" zoomScale="90" zoomScaleNormal="90" workbookViewId="0">
      <selection activeCell="A16" sqref="A16:E16"/>
    </sheetView>
  </sheetViews>
  <sheetFormatPr defaultRowHeight="15" x14ac:dyDescent="0.25"/>
  <cols>
    <col min="1" max="1" width="12.140625" style="31" bestFit="1" customWidth="1"/>
    <col min="2" max="16384" width="9.140625" style="31"/>
  </cols>
  <sheetData>
    <row r="1" spans="1:9" ht="32.25" customHeight="1" x14ac:dyDescent="0.25">
      <c r="A1" s="132" t="s">
        <v>62</v>
      </c>
      <c r="B1" s="132"/>
      <c r="C1" s="132"/>
      <c r="D1" s="132"/>
      <c r="E1" s="132"/>
    </row>
    <row r="2" spans="1:9" x14ac:dyDescent="0.25">
      <c r="A2" s="136" t="s">
        <v>63</v>
      </c>
      <c r="B2" s="136"/>
      <c r="C2" s="136"/>
      <c r="D2" s="136"/>
      <c r="E2" s="136"/>
    </row>
    <row r="3" spans="1:9" x14ac:dyDescent="0.25">
      <c r="A3" s="49" t="s">
        <v>12</v>
      </c>
      <c r="B3" s="49">
        <v>2014</v>
      </c>
      <c r="C3" s="49">
        <v>2015</v>
      </c>
      <c r="D3" s="49">
        <v>2016</v>
      </c>
      <c r="E3" s="49">
        <v>2017</v>
      </c>
    </row>
    <row r="4" spans="1:9" x14ac:dyDescent="0.25">
      <c r="A4" s="41" t="s">
        <v>13</v>
      </c>
      <c r="B4" s="46">
        <v>0.5</v>
      </c>
      <c r="C4" s="46">
        <v>1.2</v>
      </c>
      <c r="D4" s="46">
        <v>4.0999999999999996</v>
      </c>
      <c r="E4" s="46">
        <v>3.9</v>
      </c>
    </row>
    <row r="5" spans="1:9" x14ac:dyDescent="0.25">
      <c r="A5" s="42" t="s">
        <v>14</v>
      </c>
      <c r="B5" s="47">
        <v>0.4</v>
      </c>
      <c r="C5" s="47">
        <v>1.8</v>
      </c>
      <c r="D5" s="47">
        <v>3.8</v>
      </c>
      <c r="E5" s="47">
        <v>3.9</v>
      </c>
    </row>
    <row r="6" spans="1:9" s="68" customFormat="1" x14ac:dyDescent="0.25">
      <c r="A6" s="42" t="s">
        <v>15</v>
      </c>
      <c r="B6" s="47">
        <v>0.8</v>
      </c>
      <c r="C6" s="47">
        <v>1.9</v>
      </c>
      <c r="D6" s="47">
        <v>3.9</v>
      </c>
      <c r="E6" s="47">
        <v>4</v>
      </c>
    </row>
    <row r="7" spans="1:9" s="68" customFormat="1" x14ac:dyDescent="0.25">
      <c r="A7" s="42" t="s">
        <v>16</v>
      </c>
      <c r="B7" s="47">
        <v>1</v>
      </c>
      <c r="C7" s="47">
        <v>2.4</v>
      </c>
      <c r="D7" s="47">
        <v>3.6</v>
      </c>
      <c r="E7" s="47">
        <v>3.9</v>
      </c>
    </row>
    <row r="8" spans="1:9" s="68" customFormat="1" x14ac:dyDescent="0.25">
      <c r="A8" s="42" t="s">
        <v>17</v>
      </c>
      <c r="B8" s="47">
        <v>1.1000000000000001</v>
      </c>
      <c r="C8" s="47">
        <v>2.6</v>
      </c>
      <c r="D8" s="47">
        <v>3.7</v>
      </c>
      <c r="E8" s="47">
        <v>3.7</v>
      </c>
    </row>
    <row r="9" spans="1:9" s="69" customFormat="1" x14ac:dyDescent="0.25">
      <c r="A9" s="50" t="s">
        <v>18</v>
      </c>
      <c r="B9" s="52">
        <v>0.9</v>
      </c>
      <c r="C9" s="52">
        <v>3</v>
      </c>
      <c r="D9" s="52">
        <v>3.9</v>
      </c>
      <c r="E9" s="52">
        <v>3.8</v>
      </c>
    </row>
    <row r="10" spans="1:9" x14ac:dyDescent="0.25">
      <c r="A10" s="42" t="s">
        <v>19</v>
      </c>
      <c r="B10" s="47">
        <v>1.3</v>
      </c>
      <c r="C10" s="47">
        <v>2.7</v>
      </c>
      <c r="D10" s="47">
        <v>4.3</v>
      </c>
      <c r="E10" s="75"/>
      <c r="F10" s="75"/>
    </row>
    <row r="11" spans="1:9" x14ac:dyDescent="0.25">
      <c r="A11" s="42" t="s">
        <v>20</v>
      </c>
      <c r="B11" s="47">
        <v>1</v>
      </c>
      <c r="C11" s="47">
        <v>3.3</v>
      </c>
      <c r="D11" s="47">
        <v>4.3</v>
      </c>
      <c r="E11" s="75"/>
    </row>
    <row r="12" spans="1:9" x14ac:dyDescent="0.25">
      <c r="A12" s="42" t="s">
        <v>21</v>
      </c>
      <c r="B12" s="47">
        <v>1.1000000000000001</v>
      </c>
      <c r="C12" s="47">
        <v>3.3</v>
      </c>
      <c r="D12" s="47">
        <v>4.3</v>
      </c>
      <c r="E12" s="75"/>
    </row>
    <row r="13" spans="1:9" x14ac:dyDescent="0.25">
      <c r="A13" s="42" t="s">
        <v>22</v>
      </c>
      <c r="B13" s="47">
        <v>0.9</v>
      </c>
      <c r="C13" s="47">
        <v>4</v>
      </c>
      <c r="D13" s="47">
        <v>4</v>
      </c>
      <c r="E13" s="75"/>
    </row>
    <row r="14" spans="1:9" s="69" customFormat="1" x14ac:dyDescent="0.25">
      <c r="A14" s="42" t="s">
        <v>23</v>
      </c>
      <c r="B14" s="47">
        <v>1.5</v>
      </c>
      <c r="C14" s="47">
        <v>3.7</v>
      </c>
      <c r="D14" s="47">
        <v>3.7</v>
      </c>
      <c r="E14" s="75"/>
    </row>
    <row r="15" spans="1:9" x14ac:dyDescent="0.25">
      <c r="A15" s="42" t="s">
        <v>24</v>
      </c>
      <c r="B15" s="53">
        <v>1.4</v>
      </c>
      <c r="C15" s="53">
        <v>3.9</v>
      </c>
      <c r="D15" s="53">
        <v>3.7</v>
      </c>
      <c r="E15" s="75"/>
    </row>
    <row r="16" spans="1:9" ht="30" customHeight="1" x14ac:dyDescent="0.25">
      <c r="A16" s="133" t="s">
        <v>54</v>
      </c>
      <c r="B16" s="133"/>
      <c r="C16" s="133"/>
      <c r="D16" s="133"/>
      <c r="E16" s="133"/>
      <c r="F16" s="30"/>
      <c r="G16" s="30"/>
      <c r="H16" s="30"/>
      <c r="I16" s="30"/>
    </row>
    <row r="17" spans="1:9" x14ac:dyDescent="0.25">
      <c r="A17" s="130" t="s">
        <v>64</v>
      </c>
      <c r="B17" s="130"/>
      <c r="C17" s="130"/>
      <c r="D17" s="130"/>
      <c r="E17" s="130"/>
      <c r="F17" s="30"/>
      <c r="G17" s="30"/>
      <c r="H17" s="30"/>
      <c r="I17" s="30"/>
    </row>
    <row r="18" spans="1:9" ht="30" customHeight="1" x14ac:dyDescent="0.25">
      <c r="A18" s="130" t="s">
        <v>65</v>
      </c>
      <c r="B18" s="130"/>
      <c r="C18" s="130"/>
      <c r="D18" s="130"/>
      <c r="E18" s="130"/>
      <c r="F18" s="30"/>
      <c r="G18" s="30"/>
      <c r="H18" s="30"/>
      <c r="I18" s="30"/>
    </row>
    <row r="19" spans="1:9" x14ac:dyDescent="0.25">
      <c r="A19" s="130" t="s">
        <v>57</v>
      </c>
      <c r="B19" s="130"/>
      <c r="C19" s="130"/>
      <c r="D19" s="130"/>
      <c r="E19" s="130"/>
      <c r="F19" s="30"/>
      <c r="G19" s="30"/>
      <c r="H19" s="30"/>
      <c r="I19" s="30"/>
    </row>
    <row r="20" spans="1:9" x14ac:dyDescent="0.25">
      <c r="A20" s="135"/>
      <c r="B20" s="135"/>
      <c r="C20" s="135"/>
      <c r="D20" s="135"/>
      <c r="E20" s="135"/>
      <c r="F20" s="135"/>
      <c r="G20" s="135"/>
      <c r="H20" s="135"/>
      <c r="I20" s="135"/>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1"/>
  <sheetViews>
    <sheetView showGridLines="0" zoomScale="90" zoomScaleNormal="90" zoomScaleSheetLayoutView="100" workbookViewId="0">
      <selection activeCell="A18" sqref="A18:H18"/>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2" x14ac:dyDescent="0.25">
      <c r="A1" s="140" t="s">
        <v>122</v>
      </c>
      <c r="B1" s="140"/>
      <c r="C1" s="140"/>
      <c r="D1" s="140"/>
      <c r="E1" s="140"/>
      <c r="F1" s="140"/>
      <c r="G1" s="140"/>
      <c r="H1" s="140"/>
    </row>
    <row r="2" spans="1:12" x14ac:dyDescent="0.25">
      <c r="A2" s="138"/>
      <c r="B2" s="138">
        <v>2013</v>
      </c>
      <c r="C2" s="138">
        <v>2014</v>
      </c>
      <c r="D2" s="138">
        <v>2015</v>
      </c>
      <c r="E2" s="138">
        <v>2016</v>
      </c>
      <c r="F2" s="138">
        <v>2017</v>
      </c>
      <c r="G2" s="139" t="s">
        <v>66</v>
      </c>
      <c r="H2" s="139"/>
    </row>
    <row r="3" spans="1:12" ht="29.25" x14ac:dyDescent="0.25">
      <c r="A3" s="138"/>
      <c r="B3" s="138"/>
      <c r="C3" s="138"/>
      <c r="D3" s="138"/>
      <c r="E3" s="138"/>
      <c r="F3" s="138"/>
      <c r="G3" s="34" t="s">
        <v>162</v>
      </c>
      <c r="H3" s="34" t="s">
        <v>163</v>
      </c>
    </row>
    <row r="4" spans="1:12" x14ac:dyDescent="0.25">
      <c r="A4" s="41" t="s">
        <v>13</v>
      </c>
      <c r="B4" s="54">
        <v>380042</v>
      </c>
      <c r="C4" s="54">
        <v>381819</v>
      </c>
      <c r="D4" s="54">
        <v>386528</v>
      </c>
      <c r="E4" s="54">
        <v>402208</v>
      </c>
      <c r="F4" s="54">
        <v>417833</v>
      </c>
      <c r="G4" s="55">
        <v>9.9439009372648286</v>
      </c>
      <c r="H4" s="55">
        <v>3.8848058715888296</v>
      </c>
    </row>
    <row r="5" spans="1:12" x14ac:dyDescent="0.25">
      <c r="A5" s="42" t="s">
        <v>14</v>
      </c>
      <c r="B5" s="56">
        <v>380414</v>
      </c>
      <c r="C5" s="56">
        <v>381985</v>
      </c>
      <c r="D5" s="56">
        <v>388976</v>
      </c>
      <c r="E5" s="56">
        <v>403917</v>
      </c>
      <c r="F5" s="56">
        <v>419762</v>
      </c>
      <c r="G5" s="57">
        <v>10.34346790601818</v>
      </c>
      <c r="H5" s="57">
        <v>3.9228356320729261</v>
      </c>
      <c r="K5" s="11"/>
    </row>
    <row r="6" spans="1:12" x14ac:dyDescent="0.25">
      <c r="A6" s="42" t="s">
        <v>15</v>
      </c>
      <c r="B6" s="56">
        <v>380540</v>
      </c>
      <c r="C6" s="56">
        <v>383575</v>
      </c>
      <c r="D6" s="56">
        <v>390817</v>
      </c>
      <c r="E6" s="56">
        <v>405983</v>
      </c>
      <c r="F6" s="56">
        <v>422278</v>
      </c>
      <c r="G6" s="57">
        <v>10.968097966048248</v>
      </c>
      <c r="H6" s="57">
        <v>4.013714859981822</v>
      </c>
      <c r="K6" s="11"/>
    </row>
    <row r="7" spans="1:12" s="10" customFormat="1" x14ac:dyDescent="0.25">
      <c r="A7" s="42" t="s">
        <v>16</v>
      </c>
      <c r="B7" s="56">
        <v>380487</v>
      </c>
      <c r="C7" s="56">
        <v>384265</v>
      </c>
      <c r="D7" s="56">
        <v>393439</v>
      </c>
      <c r="E7" s="56">
        <v>407763</v>
      </c>
      <c r="F7" s="56">
        <v>423537</v>
      </c>
      <c r="G7" s="57">
        <v>11.314447011330216</v>
      </c>
      <c r="H7" s="57">
        <v>3.8684235695735021</v>
      </c>
      <c r="K7" s="11"/>
      <c r="L7"/>
    </row>
    <row r="8" spans="1:12" s="2" customFormat="1" x14ac:dyDescent="0.25">
      <c r="A8" s="42" t="s">
        <v>17</v>
      </c>
      <c r="B8" s="56">
        <v>381372</v>
      </c>
      <c r="C8" s="56">
        <v>385619</v>
      </c>
      <c r="D8" s="56">
        <v>395621</v>
      </c>
      <c r="E8" s="56">
        <v>410338</v>
      </c>
      <c r="F8" s="56">
        <v>425656</v>
      </c>
      <c r="G8" s="57">
        <v>11.611759646749107</v>
      </c>
      <c r="H8" s="57">
        <v>3.7330200956284818</v>
      </c>
      <c r="K8" s="11"/>
      <c r="L8"/>
    </row>
    <row r="9" spans="1:12" s="2" customFormat="1" x14ac:dyDescent="0.25">
      <c r="A9" s="50" t="s">
        <v>18</v>
      </c>
      <c r="B9" s="63">
        <v>381672</v>
      </c>
      <c r="C9" s="63">
        <v>385243</v>
      </c>
      <c r="D9" s="63">
        <v>396973</v>
      </c>
      <c r="E9" s="63">
        <v>412333</v>
      </c>
      <c r="F9" s="63">
        <v>427818</v>
      </c>
      <c r="G9" s="65">
        <v>12.09048607181035</v>
      </c>
      <c r="H9" s="65">
        <v>3.7554597861437236</v>
      </c>
    </row>
    <row r="10" spans="1:12" s="10" customFormat="1" x14ac:dyDescent="0.25">
      <c r="A10" s="42" t="s">
        <v>19</v>
      </c>
      <c r="B10" s="56">
        <v>381299</v>
      </c>
      <c r="C10" s="56">
        <v>386243</v>
      </c>
      <c r="D10" s="56">
        <v>396503</v>
      </c>
      <c r="E10" s="56">
        <v>413746</v>
      </c>
      <c r="F10" s="56"/>
      <c r="G10" s="56"/>
      <c r="H10" s="56"/>
      <c r="K10" s="11"/>
      <c r="L10"/>
    </row>
    <row r="11" spans="1:12" s="10" customFormat="1" x14ac:dyDescent="0.25">
      <c r="A11" s="42" t="s">
        <v>20</v>
      </c>
      <c r="B11" s="56">
        <v>380486</v>
      </c>
      <c r="C11" s="56">
        <v>384478</v>
      </c>
      <c r="D11" s="56">
        <v>397007</v>
      </c>
      <c r="E11" s="56">
        <v>414242</v>
      </c>
      <c r="F11" s="56"/>
      <c r="G11" s="56"/>
      <c r="H11" s="56"/>
    </row>
    <row r="12" spans="1:12" s="10" customFormat="1" x14ac:dyDescent="0.25">
      <c r="A12" s="42" t="s">
        <v>21</v>
      </c>
      <c r="B12" s="56">
        <v>380165</v>
      </c>
      <c r="C12" s="56">
        <v>384501</v>
      </c>
      <c r="D12" s="56">
        <v>397326</v>
      </c>
      <c r="E12" s="56">
        <v>414558</v>
      </c>
      <c r="F12" s="56"/>
      <c r="G12" s="56"/>
      <c r="H12" s="56"/>
      <c r="K12" s="2"/>
      <c r="L12" s="2"/>
    </row>
    <row r="13" spans="1:12" s="10" customFormat="1" x14ac:dyDescent="0.25">
      <c r="A13" s="42" t="s">
        <v>22</v>
      </c>
      <c r="B13" s="56">
        <v>381178</v>
      </c>
      <c r="C13" s="56">
        <v>384700</v>
      </c>
      <c r="D13" s="56">
        <v>399928</v>
      </c>
      <c r="E13" s="56">
        <v>415979</v>
      </c>
      <c r="F13" s="56"/>
      <c r="G13" s="56"/>
      <c r="H13" s="56"/>
    </row>
    <row r="14" spans="1:12" s="10" customFormat="1" x14ac:dyDescent="0.25">
      <c r="A14" s="42" t="s">
        <v>23</v>
      </c>
      <c r="B14" s="56">
        <v>381224</v>
      </c>
      <c r="C14" s="56">
        <v>386912</v>
      </c>
      <c r="D14" s="56">
        <v>401280</v>
      </c>
      <c r="E14" s="56">
        <v>416046</v>
      </c>
      <c r="F14" s="56"/>
      <c r="G14" s="56"/>
      <c r="H14" s="56"/>
    </row>
    <row r="15" spans="1:12" s="2" customFormat="1" x14ac:dyDescent="0.25">
      <c r="A15" s="42" t="s">
        <v>24</v>
      </c>
      <c r="B15" s="56">
        <v>380809</v>
      </c>
      <c r="C15" s="56">
        <v>386222</v>
      </c>
      <c r="D15" s="56">
        <v>401440</v>
      </c>
      <c r="E15" s="56">
        <v>416337</v>
      </c>
      <c r="F15" s="56"/>
      <c r="G15" s="56"/>
      <c r="H15" s="56"/>
      <c r="K15" s="10"/>
      <c r="L15" s="10"/>
    </row>
    <row r="16" spans="1:12" x14ac:dyDescent="0.25">
      <c r="A16" s="50" t="s">
        <v>164</v>
      </c>
      <c r="B16" s="58">
        <v>380754.5</v>
      </c>
      <c r="C16" s="58">
        <v>383751</v>
      </c>
      <c r="D16" s="58">
        <v>392059</v>
      </c>
      <c r="E16" s="58">
        <v>407090.33333333331</v>
      </c>
      <c r="F16" s="58">
        <v>422814</v>
      </c>
      <c r="G16" s="59">
        <v>11.045359923203486</v>
      </c>
      <c r="H16" s="59">
        <v>3.8630433024982143</v>
      </c>
    </row>
    <row r="17" spans="1:8" s="11" customFormat="1" x14ac:dyDescent="0.25">
      <c r="A17" s="43" t="s">
        <v>114</v>
      </c>
      <c r="B17" s="60">
        <v>380807.33333333331</v>
      </c>
      <c r="C17" s="60">
        <v>384630.16666666669</v>
      </c>
      <c r="D17" s="60">
        <v>395486.5</v>
      </c>
      <c r="E17" s="60">
        <v>411120.83333333331</v>
      </c>
      <c r="F17" s="94"/>
      <c r="G17" s="94"/>
      <c r="H17" s="94"/>
    </row>
    <row r="18" spans="1:8" ht="30" customHeight="1" x14ac:dyDescent="0.25">
      <c r="A18" s="137" t="s">
        <v>54</v>
      </c>
      <c r="B18" s="137"/>
      <c r="C18" s="137"/>
      <c r="D18" s="137"/>
      <c r="E18" s="137"/>
      <c r="F18" s="137"/>
      <c r="G18" s="137"/>
      <c r="H18" s="137"/>
    </row>
    <row r="19" spans="1:8" x14ac:dyDescent="0.25">
      <c r="A19" s="137" t="s">
        <v>64</v>
      </c>
      <c r="B19" s="137"/>
      <c r="C19" s="137"/>
      <c r="D19" s="137"/>
      <c r="E19" s="137"/>
      <c r="F19" s="137"/>
      <c r="G19" s="137"/>
      <c r="H19" s="137"/>
    </row>
    <row r="20" spans="1:8" x14ac:dyDescent="0.25">
      <c r="A20" s="137" t="s">
        <v>65</v>
      </c>
      <c r="B20" s="137"/>
      <c r="C20" s="137"/>
      <c r="D20" s="137"/>
      <c r="E20" s="137"/>
      <c r="F20" s="137"/>
      <c r="G20" s="137"/>
      <c r="H20" s="137"/>
    </row>
    <row r="21" spans="1:8" x14ac:dyDescent="0.25">
      <c r="A21" s="137" t="s">
        <v>57</v>
      </c>
      <c r="B21" s="137"/>
      <c r="C21" s="137"/>
      <c r="D21" s="137"/>
      <c r="E21" s="137"/>
      <c r="F21" s="137"/>
      <c r="G21" s="137"/>
      <c r="H21" s="137"/>
    </row>
  </sheetData>
  <mergeCells count="12">
    <mergeCell ref="A1:H1"/>
    <mergeCell ref="A2:A3"/>
    <mergeCell ref="B2:B3"/>
    <mergeCell ref="C2:C3"/>
    <mergeCell ref="D2:D3"/>
    <mergeCell ref="E2:E3"/>
    <mergeCell ref="A18:H18"/>
    <mergeCell ref="A19:H19"/>
    <mergeCell ref="A20:H20"/>
    <mergeCell ref="A21:H21"/>
    <mergeCell ref="F2:F3"/>
    <mergeCell ref="G2:H2"/>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11"/>
  <sheetViews>
    <sheetView showGridLines="0" zoomScale="90" zoomScaleNormal="90" zoomScaleSheetLayoutView="112" workbookViewId="0">
      <selection activeCell="A9" sqref="A9:F9"/>
    </sheetView>
  </sheetViews>
  <sheetFormatPr defaultRowHeight="15" x14ac:dyDescent="0.25"/>
  <cols>
    <col min="1" max="1" width="27.5703125" style="31" customWidth="1"/>
    <col min="2" max="6" width="12.140625" style="31" customWidth="1"/>
    <col min="7" max="16384" width="9.140625" style="31"/>
  </cols>
  <sheetData>
    <row r="1" spans="1:6" x14ac:dyDescent="0.25">
      <c r="A1" s="141" t="s">
        <v>165</v>
      </c>
      <c r="B1" s="141"/>
      <c r="C1" s="141"/>
      <c r="D1" s="141"/>
      <c r="E1" s="141"/>
      <c r="F1" s="141"/>
    </row>
    <row r="2" spans="1:6" ht="43.5" x14ac:dyDescent="0.25">
      <c r="A2" s="32"/>
      <c r="B2" s="34" t="s">
        <v>51</v>
      </c>
      <c r="C2" s="34" t="s">
        <v>117</v>
      </c>
      <c r="D2" s="34" t="s">
        <v>52</v>
      </c>
      <c r="E2" s="34" t="s">
        <v>59</v>
      </c>
      <c r="F2" s="34" t="s">
        <v>68</v>
      </c>
    </row>
    <row r="3" spans="1:6" x14ac:dyDescent="0.25">
      <c r="A3" s="41">
        <v>2013</v>
      </c>
      <c r="B3" s="54">
        <v>256791</v>
      </c>
      <c r="C3" s="54">
        <v>69574</v>
      </c>
      <c r="D3" s="54">
        <v>49415</v>
      </c>
      <c r="E3" s="54">
        <v>5892</v>
      </c>
      <c r="F3" s="54">
        <v>381672</v>
      </c>
    </row>
    <row r="4" spans="1:6" x14ac:dyDescent="0.25">
      <c r="A4" s="42">
        <v>2014</v>
      </c>
      <c r="B4" s="56">
        <v>257491</v>
      </c>
      <c r="C4" s="56">
        <v>71074</v>
      </c>
      <c r="D4" s="56">
        <v>50336</v>
      </c>
      <c r="E4" s="56">
        <v>6342</v>
      </c>
      <c r="F4" s="56">
        <v>385243</v>
      </c>
    </row>
    <row r="5" spans="1:6" x14ac:dyDescent="0.25">
      <c r="A5" s="42">
        <v>2015</v>
      </c>
      <c r="B5" s="56">
        <v>265486</v>
      </c>
      <c r="C5" s="56">
        <v>74592</v>
      </c>
      <c r="D5" s="56">
        <v>50373</v>
      </c>
      <c r="E5" s="56">
        <v>6522</v>
      </c>
      <c r="F5" s="56">
        <v>396973</v>
      </c>
    </row>
    <row r="6" spans="1:6" x14ac:dyDescent="0.25">
      <c r="A6" s="42">
        <v>2016</v>
      </c>
      <c r="B6" s="56">
        <v>271503</v>
      </c>
      <c r="C6" s="56">
        <v>82796</v>
      </c>
      <c r="D6" s="56">
        <v>50823</v>
      </c>
      <c r="E6" s="56">
        <v>7211</v>
      </c>
      <c r="F6" s="56">
        <v>412333</v>
      </c>
    </row>
    <row r="7" spans="1:6" x14ac:dyDescent="0.25">
      <c r="A7" s="50">
        <v>2017</v>
      </c>
      <c r="B7" s="63">
        <v>278390</v>
      </c>
      <c r="C7" s="63">
        <v>89392</v>
      </c>
      <c r="D7" s="63">
        <v>52144</v>
      </c>
      <c r="E7" s="63">
        <v>7892</v>
      </c>
      <c r="F7" s="63">
        <v>427818</v>
      </c>
    </row>
    <row r="8" spans="1:6" ht="30" customHeight="1" x14ac:dyDescent="0.25">
      <c r="A8" s="64" t="s">
        <v>166</v>
      </c>
      <c r="B8" s="121">
        <v>65.072063354043081</v>
      </c>
      <c r="C8" s="121">
        <v>20.89486650865555</v>
      </c>
      <c r="D8" s="121">
        <v>12.188360471041424</v>
      </c>
      <c r="E8" s="121">
        <v>1.8447096662599516</v>
      </c>
      <c r="F8" s="122">
        <v>100</v>
      </c>
    </row>
    <row r="9" spans="1:6" ht="30" customHeight="1" x14ac:dyDescent="0.25">
      <c r="A9" s="136" t="s">
        <v>54</v>
      </c>
      <c r="B9" s="136"/>
      <c r="C9" s="136"/>
      <c r="D9" s="136"/>
      <c r="E9" s="136"/>
      <c r="F9" s="136"/>
    </row>
    <row r="10" spans="1:6" x14ac:dyDescent="0.25">
      <c r="A10" s="136" t="s">
        <v>55</v>
      </c>
      <c r="B10" s="136"/>
      <c r="C10" s="136"/>
      <c r="D10" s="136"/>
      <c r="E10" s="136"/>
      <c r="F10" s="136"/>
    </row>
    <row r="11" spans="1:6" x14ac:dyDescent="0.25">
      <c r="A11" s="136" t="s">
        <v>69</v>
      </c>
      <c r="B11" s="136"/>
      <c r="C11" s="136"/>
      <c r="D11" s="136"/>
      <c r="E11" s="136"/>
      <c r="F11" s="136"/>
    </row>
  </sheetData>
  <mergeCells count="4">
    <mergeCell ref="A1:F1"/>
    <mergeCell ref="A9:F9"/>
    <mergeCell ref="A10:F10"/>
    <mergeCell ref="A11:F1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0"/>
  <sheetViews>
    <sheetView showGridLines="0" zoomScale="90" zoomScaleNormal="90" workbookViewId="0">
      <selection activeCell="A8" sqref="A8:E8"/>
    </sheetView>
  </sheetViews>
  <sheetFormatPr defaultRowHeight="15" x14ac:dyDescent="0.25"/>
  <cols>
    <col min="1" max="1" width="9.140625" style="31"/>
    <col min="2" max="2" width="12" style="31" bestFit="1" customWidth="1"/>
    <col min="3" max="3" width="13.28515625" style="31" bestFit="1" customWidth="1"/>
    <col min="4" max="4" width="12.7109375" style="31" bestFit="1" customWidth="1"/>
    <col min="5" max="5" width="11.28515625" style="31" bestFit="1" customWidth="1"/>
    <col min="6" max="16384" width="9.140625" style="31"/>
  </cols>
  <sheetData>
    <row r="1" spans="1:8" x14ac:dyDescent="0.25">
      <c r="A1" s="132" t="s">
        <v>167</v>
      </c>
      <c r="B1" s="132"/>
      <c r="C1" s="132"/>
      <c r="D1" s="132"/>
      <c r="E1" s="132"/>
    </row>
    <row r="2" spans="1:8" x14ac:dyDescent="0.25">
      <c r="A2" s="131" t="s">
        <v>168</v>
      </c>
      <c r="B2" s="131"/>
      <c r="C2" s="131"/>
      <c r="D2" s="131"/>
      <c r="E2" s="131"/>
    </row>
    <row r="3" spans="1:8" ht="29.25" x14ac:dyDescent="0.25">
      <c r="A3" s="67" t="s">
        <v>26</v>
      </c>
      <c r="B3" s="37" t="s">
        <v>51</v>
      </c>
      <c r="C3" s="37" t="s">
        <v>117</v>
      </c>
      <c r="D3" s="37" t="s">
        <v>52</v>
      </c>
      <c r="E3" s="37" t="s">
        <v>59</v>
      </c>
    </row>
    <row r="4" spans="1:8" x14ac:dyDescent="0.25">
      <c r="A4" s="42">
        <v>2006</v>
      </c>
      <c r="B4" s="83">
        <v>65.8</v>
      </c>
      <c r="C4" s="83">
        <v>17.399999999999999</v>
      </c>
      <c r="D4" s="83">
        <v>14.7</v>
      </c>
      <c r="E4" s="83">
        <v>2.2000000000000002</v>
      </c>
    </row>
    <row r="5" spans="1:8" x14ac:dyDescent="0.25">
      <c r="A5" s="42">
        <v>2012</v>
      </c>
      <c r="B5" s="83">
        <v>67.400000000000006</v>
      </c>
      <c r="C5" s="47">
        <v>18</v>
      </c>
      <c r="D5" s="83">
        <v>13.3</v>
      </c>
      <c r="E5" s="83">
        <v>1.3</v>
      </c>
    </row>
    <row r="6" spans="1:8" x14ac:dyDescent="0.25">
      <c r="A6" s="42">
        <v>2016</v>
      </c>
      <c r="B6" s="83">
        <v>65.8</v>
      </c>
      <c r="C6" s="47">
        <v>20.100000000000001</v>
      </c>
      <c r="D6" s="83">
        <v>12.3</v>
      </c>
      <c r="E6" s="83">
        <v>1.7</v>
      </c>
    </row>
    <row r="7" spans="1:8" x14ac:dyDescent="0.25">
      <c r="A7" s="51">
        <v>2017</v>
      </c>
      <c r="B7" s="84">
        <v>65.099999999999994</v>
      </c>
      <c r="C7" s="84">
        <v>20.9</v>
      </c>
      <c r="D7" s="84">
        <v>12.2</v>
      </c>
      <c r="E7" s="84">
        <v>1.8</v>
      </c>
    </row>
    <row r="8" spans="1:8" ht="30" customHeight="1" x14ac:dyDescent="0.25">
      <c r="A8" s="133" t="s">
        <v>54</v>
      </c>
      <c r="B8" s="133"/>
      <c r="C8" s="133"/>
      <c r="D8" s="133"/>
      <c r="E8" s="133"/>
      <c r="F8" s="30"/>
      <c r="G8" s="30"/>
      <c r="H8" s="30"/>
    </row>
    <row r="9" spans="1:8" ht="30" customHeight="1" x14ac:dyDescent="0.25">
      <c r="A9" s="130" t="s">
        <v>55</v>
      </c>
      <c r="B9" s="130"/>
      <c r="C9" s="130"/>
      <c r="D9" s="130"/>
      <c r="E9" s="130"/>
      <c r="F9" s="30"/>
      <c r="G9" s="30"/>
      <c r="H9" s="30"/>
    </row>
    <row r="10" spans="1:8" x14ac:dyDescent="0.25">
      <c r="A10" s="130" t="s">
        <v>69</v>
      </c>
      <c r="B10" s="130"/>
      <c r="C10" s="130"/>
      <c r="D10" s="130"/>
      <c r="E10" s="130"/>
      <c r="F10" s="30"/>
      <c r="G10" s="30"/>
      <c r="H10" s="30"/>
    </row>
  </sheetData>
  <mergeCells count="5">
    <mergeCell ref="A1:E1"/>
    <mergeCell ref="A2:E2"/>
    <mergeCell ref="A8:E8"/>
    <mergeCell ref="A9:E9"/>
    <mergeCell ref="A10:E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42" t="e">
        <f>CONCATENATE("Table 5:  Carrier Group Percent of Total Scheduled Passenger Airline FTEs ",A6, " - ", A16)</f>
        <v>#REF!</v>
      </c>
      <c r="B1" s="142"/>
      <c r="C1" s="142"/>
      <c r="D1" s="142"/>
      <c r="E1" s="142"/>
    </row>
    <row r="3" spans="1:5" x14ac:dyDescent="0.25">
      <c r="A3" s="4" t="str">
        <f>CONCATENATE("(", SourceData!C1, " of each year)")</f>
        <v>(June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43" t="s">
        <v>54</v>
      </c>
      <c r="B18" s="143"/>
      <c r="C18" s="143"/>
      <c r="D18" s="143"/>
      <c r="E18" s="143"/>
      <c r="F18" s="143"/>
      <c r="G18" s="143"/>
      <c r="H18" s="143"/>
    </row>
    <row r="19" spans="1:8" ht="26.25" customHeight="1" x14ac:dyDescent="0.25">
      <c r="A19" s="143" t="s">
        <v>55</v>
      </c>
      <c r="B19" s="143"/>
      <c r="C19" s="143"/>
      <c r="D19" s="143"/>
      <c r="E19" s="143"/>
      <c r="F19" s="143"/>
      <c r="G19" s="143"/>
      <c r="H19" s="143"/>
    </row>
    <row r="20" spans="1:8" ht="15" customHeight="1" x14ac:dyDescent="0.25">
      <c r="A20" s="143" t="s">
        <v>69</v>
      </c>
      <c r="B20" s="143"/>
      <c r="C20" s="143"/>
      <c r="D20" s="143"/>
      <c r="E20" s="143"/>
      <c r="F20" s="143"/>
      <c r="G20" s="143"/>
      <c r="H20" s="143"/>
    </row>
  </sheetData>
  <mergeCells count="4">
    <mergeCell ref="A1:E1"/>
    <mergeCell ref="A18:H18"/>
    <mergeCell ref="A19:H19"/>
    <mergeCell ref="A20:H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6"/>
  <sheetViews>
    <sheetView showGridLines="0" zoomScale="90" zoomScaleNormal="90" workbookViewId="0">
      <selection activeCell="A14" sqref="A14"/>
    </sheetView>
  </sheetViews>
  <sheetFormatPr defaultRowHeight="15" x14ac:dyDescent="0.25"/>
  <cols>
    <col min="1" max="1" width="9.140625" style="32"/>
    <col min="2" max="2" width="16.7109375" style="32" customWidth="1"/>
    <col min="3" max="3" width="12.42578125" style="32" customWidth="1"/>
    <col min="4" max="4" width="15.140625" style="32" bestFit="1" customWidth="1"/>
    <col min="5" max="5" width="17.7109375" style="32" customWidth="1"/>
    <col min="6" max="7" width="9.140625" style="32"/>
    <col min="8" max="8" width="10.28515625" style="32" bestFit="1" customWidth="1"/>
    <col min="9" max="16384" width="9.140625" style="32"/>
  </cols>
  <sheetData>
    <row r="1" spans="1:8" s="35" customFormat="1" ht="19.5" customHeight="1" x14ac:dyDescent="0.25">
      <c r="A1" s="141" t="s">
        <v>178</v>
      </c>
      <c r="B1" s="141"/>
      <c r="C1" s="141"/>
      <c r="D1" s="141"/>
      <c r="E1" s="141"/>
    </row>
    <row r="2" spans="1:8" s="35" customFormat="1" x14ac:dyDescent="0.25">
      <c r="A2" s="35" t="s">
        <v>70</v>
      </c>
    </row>
    <row r="3" spans="1:8" s="73" customFormat="1" ht="29.25" x14ac:dyDescent="0.25">
      <c r="A3" s="37" t="s">
        <v>27</v>
      </c>
      <c r="B3" s="37" t="s">
        <v>28</v>
      </c>
      <c r="C3" s="37" t="s">
        <v>29</v>
      </c>
      <c r="D3" s="37" t="s">
        <v>169</v>
      </c>
      <c r="E3" s="37" t="s">
        <v>116</v>
      </c>
      <c r="F3" s="118"/>
    </row>
    <row r="4" spans="1:8" x14ac:dyDescent="0.25">
      <c r="A4" s="40">
        <v>1</v>
      </c>
      <c r="B4" s="74" t="s">
        <v>123</v>
      </c>
      <c r="C4" s="86">
        <v>100571</v>
      </c>
      <c r="D4" s="74" t="s">
        <v>5</v>
      </c>
      <c r="E4" s="74" t="s">
        <v>123</v>
      </c>
      <c r="F4" s="35"/>
      <c r="G4" s="71"/>
      <c r="H4" s="72"/>
    </row>
    <row r="5" spans="1:8" x14ac:dyDescent="0.25">
      <c r="A5" s="40">
        <v>2</v>
      </c>
      <c r="B5" s="74" t="s">
        <v>124</v>
      </c>
      <c r="C5" s="86">
        <v>82922</v>
      </c>
      <c r="D5" s="74" t="s">
        <v>5</v>
      </c>
      <c r="E5" s="74" t="s">
        <v>124</v>
      </c>
      <c r="F5" s="35"/>
    </row>
    <row r="6" spans="1:8" x14ac:dyDescent="0.25">
      <c r="A6" s="40">
        <v>3</v>
      </c>
      <c r="B6" s="74" t="s">
        <v>125</v>
      </c>
      <c r="C6" s="86">
        <v>82429</v>
      </c>
      <c r="D6" s="74" t="s">
        <v>5</v>
      </c>
      <c r="E6" s="74" t="s">
        <v>125</v>
      </c>
      <c r="F6" s="35"/>
    </row>
    <row r="7" spans="1:8" x14ac:dyDescent="0.25">
      <c r="A7" s="40">
        <v>4</v>
      </c>
      <c r="B7" s="74" t="s">
        <v>126</v>
      </c>
      <c r="C7" s="86">
        <v>55347</v>
      </c>
      <c r="D7" s="74" t="s">
        <v>6</v>
      </c>
      <c r="E7" s="74" t="s">
        <v>126</v>
      </c>
      <c r="F7" s="35"/>
    </row>
    <row r="8" spans="1:8" x14ac:dyDescent="0.25">
      <c r="A8" s="40">
        <v>5</v>
      </c>
      <c r="B8" s="74" t="s">
        <v>127</v>
      </c>
      <c r="C8" s="86">
        <v>17600</v>
      </c>
      <c r="D8" s="74" t="s">
        <v>6</v>
      </c>
      <c r="E8" s="74" t="s">
        <v>127</v>
      </c>
      <c r="F8" s="35"/>
    </row>
    <row r="9" spans="1:8" x14ac:dyDescent="0.25">
      <c r="A9" s="40">
        <v>6</v>
      </c>
      <c r="B9" s="74" t="s">
        <v>128</v>
      </c>
      <c r="C9" s="86">
        <v>12468</v>
      </c>
      <c r="D9" s="74" t="s">
        <v>5</v>
      </c>
      <c r="E9" s="74" t="s">
        <v>128</v>
      </c>
      <c r="F9" s="35"/>
    </row>
    <row r="10" spans="1:8" x14ac:dyDescent="0.25">
      <c r="A10" s="40">
        <v>7</v>
      </c>
      <c r="B10" s="74" t="s">
        <v>33</v>
      </c>
      <c r="C10" s="86">
        <v>11675</v>
      </c>
      <c r="D10" s="74" t="s">
        <v>7</v>
      </c>
      <c r="E10" s="74" t="s">
        <v>129</v>
      </c>
      <c r="F10" s="35"/>
    </row>
    <row r="11" spans="1:8" x14ac:dyDescent="0.25">
      <c r="A11" s="40">
        <v>8</v>
      </c>
      <c r="B11" s="74" t="s">
        <v>129</v>
      </c>
      <c r="C11" s="86">
        <v>11577</v>
      </c>
      <c r="D11" s="74" t="s">
        <v>7</v>
      </c>
      <c r="E11" s="74" t="s">
        <v>33</v>
      </c>
      <c r="F11" s="35"/>
    </row>
    <row r="12" spans="1:8" x14ac:dyDescent="0.25">
      <c r="A12" s="40">
        <v>9</v>
      </c>
      <c r="B12" s="74" t="s">
        <v>130</v>
      </c>
      <c r="C12" s="86">
        <v>6131</v>
      </c>
      <c r="D12" s="74" t="s">
        <v>6</v>
      </c>
      <c r="E12" s="74" t="s">
        <v>132</v>
      </c>
      <c r="F12" s="35"/>
    </row>
    <row r="13" spans="1:8" x14ac:dyDescent="0.25">
      <c r="A13" s="85">
        <v>10</v>
      </c>
      <c r="B13" s="51" t="s">
        <v>131</v>
      </c>
      <c r="C13" s="94">
        <v>5705</v>
      </c>
      <c r="D13" s="51" t="s">
        <v>8</v>
      </c>
      <c r="E13" s="51" t="s">
        <v>131</v>
      </c>
      <c r="F13" s="35"/>
    </row>
    <row r="14" spans="1:8" ht="30" customHeight="1" x14ac:dyDescent="0.25">
      <c r="A14" s="33" t="s">
        <v>54</v>
      </c>
    </row>
    <row r="15" spans="1:8" x14ac:dyDescent="0.25">
      <c r="A15" s="136" t="s">
        <v>55</v>
      </c>
      <c r="B15" s="136"/>
      <c r="C15" s="136"/>
      <c r="D15" s="136"/>
      <c r="E15" s="136"/>
    </row>
    <row r="16" spans="1:8" x14ac:dyDescent="0.25">
      <c r="A16" s="136" t="s">
        <v>71</v>
      </c>
      <c r="B16" s="136"/>
      <c r="C16" s="136"/>
      <c r="D16" s="136"/>
      <c r="E16" s="136"/>
    </row>
  </sheetData>
  <mergeCells count="3">
    <mergeCell ref="A1:E1"/>
    <mergeCell ref="A15:E15"/>
    <mergeCell ref="A16:E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16</vt:i4>
      </vt:variant>
    </vt:vector>
  </HeadingPairs>
  <TitlesOfParts>
    <vt:vector size="37" baseType="lpstr">
      <vt:lpstr>SourceData</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Text</vt:lpstr>
      <vt:lpstr>SameMonthPreviousQuery</vt:lpstr>
      <vt:lpstr>Historical_source</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2017-08-11T08:04:37Z</cp:lastPrinted>
  <dcterms:created xsi:type="dcterms:W3CDTF">2016-08-10T16:03:36Z</dcterms:created>
  <dcterms:modified xsi:type="dcterms:W3CDTF">2017-08-16T16:30:52Z</dcterms:modified>
</cp:coreProperties>
</file>