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7 Releases\07 Jul 2017\"/>
    </mc:Choice>
  </mc:AlternateContent>
  <bookViews>
    <workbookView xWindow="330" yWindow="-225" windowWidth="18180" windowHeight="6465" tabRatio="925" firstSheet="8" activeTab="17"/>
  </bookViews>
  <sheets>
    <sheet name="SourceData" sheetId="1" state="hidden" r:id="rId1"/>
    <sheet name="Table1" sheetId="2" r:id="rId2"/>
    <sheet name="Table1a" sheetId="3" r:id="rId3"/>
    <sheet name="Table2" sheetId="4" r:id="rId4"/>
    <sheet name="Table3" sheetId="5" r:id="rId5"/>
    <sheet name="Table4" sheetId="6"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 name="Text" sheetId="19" state="hidden" r:id="rId19"/>
    <sheet name="SameMonthPreviousQuery" sheetId="24" state="hidden" r:id="rId20"/>
    <sheet name="Historical_source" sheetId="43" state="hidden" r:id="rId21"/>
  </sheets>
  <definedNames>
    <definedName name="ExternalData_1" localSheetId="20" hidden="1">Historical_source!$C$1:$E$332</definedName>
    <definedName name="Graph">#REF!</definedName>
    <definedName name="Table1">Table1!$A$3:$F$16</definedName>
    <definedName name="Table10">Table10!$A$3:$E$15</definedName>
    <definedName name="Table11">Table11!$A$2:$H$17</definedName>
    <definedName name="Table11_R">#REF!</definedName>
    <definedName name="Table12">Table12!$A$3:$I$11</definedName>
    <definedName name="Table12_R">#REF!</definedName>
    <definedName name="Table13">Table13!$A$3:$E$15</definedName>
    <definedName name="Table14">Table14!$A$2:$H$17</definedName>
    <definedName name="Table14_R">#REF!</definedName>
    <definedName name="Table15">Table15!$A$3:$I$19</definedName>
    <definedName name="Table15_R">#REF!</definedName>
    <definedName name="Table1a">Table1a!$A$3:$F$15</definedName>
    <definedName name="Table2">Table2!$A$3:$E$15</definedName>
    <definedName name="Table3">Table3!$A$2:$H$17</definedName>
    <definedName name="Table3_R">#REF!</definedName>
    <definedName name="Table4">Table4!$A$2:$F$8</definedName>
    <definedName name="Table4_R">#REF!</definedName>
    <definedName name="Table5">Table5!$A$3:$E$7</definedName>
    <definedName name="Table6">Table6!$A$3:$E$13</definedName>
    <definedName name="Table6_R">#REF!</definedName>
    <definedName name="Table7">Table7!$A$3:$E$15</definedName>
    <definedName name="Table8">Table8!$A$2:$H$16</definedName>
    <definedName name="Table8_R">#REF!</definedName>
    <definedName name="Table9">Table9!$A$3:$I$11</definedName>
    <definedName name="Table9_R">#REF!</definedName>
  </definedNames>
  <calcPr calcId="171027"/>
</workbook>
</file>

<file path=xl/calcChain.xml><?xml version="1.0" encoding="utf-8"?>
<calcChain xmlns="http://schemas.openxmlformats.org/spreadsheetml/2006/main">
  <c r="A16" i="43" l="1"/>
  <c r="F16" i="43"/>
  <c r="G16" i="43"/>
  <c r="A3" i="43"/>
  <c r="A4" i="43"/>
  <c r="A5" i="43"/>
  <c r="A6" i="43"/>
  <c r="A7" i="43"/>
  <c r="A8" i="43"/>
  <c r="A9" i="43"/>
  <c r="A10" i="43"/>
  <c r="A11" i="43"/>
  <c r="A12" i="43"/>
  <c r="A13" i="43"/>
  <c r="A14" i="43"/>
  <c r="A15" i="43"/>
  <c r="A17" i="43"/>
  <c r="A18" i="43"/>
  <c r="A19" i="43"/>
  <c r="A20" i="43"/>
  <c r="A21" i="43"/>
  <c r="A22" i="43"/>
  <c r="A23" i="43"/>
  <c r="A24" i="43"/>
  <c r="A25" i="43"/>
  <c r="A26" i="43"/>
  <c r="A27" i="43"/>
  <c r="A28" i="43"/>
  <c r="A29" i="43"/>
  <c r="A30" i="43"/>
  <c r="A31" i="43"/>
  <c r="A32" i="43"/>
  <c r="A33" i="43"/>
  <c r="A34" i="43"/>
  <c r="A35" i="43"/>
  <c r="A36" i="43"/>
  <c r="A37" i="43"/>
  <c r="A38" i="43"/>
  <c r="A39" i="43"/>
  <c r="A40" i="43"/>
  <c r="A41" i="43"/>
  <c r="A42" i="43"/>
  <c r="A43" i="43"/>
  <c r="A44" i="43"/>
  <c r="A45" i="43"/>
  <c r="A46" i="43"/>
  <c r="A47" i="43"/>
  <c r="A48" i="43"/>
  <c r="A49" i="43"/>
  <c r="A50" i="43"/>
  <c r="A51" i="43"/>
  <c r="A52" i="43"/>
  <c r="A53" i="43"/>
  <c r="A54" i="43"/>
  <c r="A55" i="43"/>
  <c r="A56" i="43"/>
  <c r="A57" i="43"/>
  <c r="A58" i="43"/>
  <c r="A59" i="43"/>
  <c r="A60" i="43"/>
  <c r="A61" i="43"/>
  <c r="A62" i="43"/>
  <c r="A63" i="43"/>
  <c r="A64" i="43"/>
  <c r="A65" i="43"/>
  <c r="A66" i="43"/>
  <c r="A67" i="43"/>
  <c r="A68" i="43"/>
  <c r="A69" i="43"/>
  <c r="A70" i="43"/>
  <c r="A71" i="43"/>
  <c r="A72" i="43"/>
  <c r="A73" i="43"/>
  <c r="A74" i="43"/>
  <c r="A75" i="43"/>
  <c r="A76" i="43"/>
  <c r="A77" i="43"/>
  <c r="A78" i="43"/>
  <c r="A79" i="43"/>
  <c r="A80" i="43"/>
  <c r="A81" i="43"/>
  <c r="A82" i="43"/>
  <c r="A83" i="43"/>
  <c r="A84" i="43"/>
  <c r="A85" i="43"/>
  <c r="A86" i="43"/>
  <c r="A87" i="43"/>
  <c r="A88" i="43"/>
  <c r="A89" i="43"/>
  <c r="A90" i="43"/>
  <c r="A91" i="43"/>
  <c r="A92" i="43"/>
  <c r="A93" i="43"/>
  <c r="A94" i="43"/>
  <c r="A95" i="43"/>
  <c r="A96" i="43"/>
  <c r="A97" i="43"/>
  <c r="A98" i="43"/>
  <c r="A99" i="43"/>
  <c r="A100" i="43"/>
  <c r="A101" i="43"/>
  <c r="A102" i="43"/>
  <c r="A103" i="43"/>
  <c r="A104" i="43"/>
  <c r="A105" i="43"/>
  <c r="A106" i="43"/>
  <c r="A107" i="43"/>
  <c r="A108" i="43"/>
  <c r="A109" i="43"/>
  <c r="A110" i="43"/>
  <c r="A111" i="43"/>
  <c r="A112" i="43"/>
  <c r="A113" i="43"/>
  <c r="A114" i="43"/>
  <c r="A115" i="43"/>
  <c r="A116" i="43"/>
  <c r="A117" i="43"/>
  <c r="A118" i="43"/>
  <c r="A119" i="43"/>
  <c r="A120" i="43"/>
  <c r="A121" i="43"/>
  <c r="A122" i="43"/>
  <c r="A123" i="43"/>
  <c r="A124" i="43"/>
  <c r="A125" i="43"/>
  <c r="A126" i="43"/>
  <c r="A127" i="43"/>
  <c r="A128" i="43"/>
  <c r="A129" i="43"/>
  <c r="A130" i="43"/>
  <c r="A131" i="43"/>
  <c r="A132" i="43"/>
  <c r="A133" i="43"/>
  <c r="A134" i="43"/>
  <c r="A135" i="43"/>
  <c r="A136" i="43"/>
  <c r="A137" i="43"/>
  <c r="A138" i="43"/>
  <c r="A139" i="43"/>
  <c r="A140" i="43"/>
  <c r="A141" i="43"/>
  <c r="A142" i="43"/>
  <c r="A143" i="43"/>
  <c r="A144" i="43"/>
  <c r="A145" i="43"/>
  <c r="A146" i="43"/>
  <c r="A147" i="43"/>
  <c r="A148" i="43"/>
  <c r="A149" i="43"/>
  <c r="A150" i="43"/>
  <c r="A151" i="43"/>
  <c r="A152" i="43"/>
  <c r="A153" i="43"/>
  <c r="A154" i="43"/>
  <c r="A155" i="43"/>
  <c r="A156" i="43"/>
  <c r="A157" i="43"/>
  <c r="A158" i="43"/>
  <c r="A159" i="43"/>
  <c r="A160" i="43"/>
  <c r="A161" i="43"/>
  <c r="A162" i="43"/>
  <c r="A163" i="43"/>
  <c r="A164" i="43"/>
  <c r="A165" i="43"/>
  <c r="A166" i="43"/>
  <c r="A167" i="43"/>
  <c r="A168" i="43"/>
  <c r="A169" i="43"/>
  <c r="A170" i="43"/>
  <c r="A171" i="43"/>
  <c r="A172" i="43"/>
  <c r="A173" i="43"/>
  <c r="A174" i="43"/>
  <c r="A175" i="43"/>
  <c r="A176" i="43"/>
  <c r="A177" i="43"/>
  <c r="A178" i="43"/>
  <c r="A179" i="43"/>
  <c r="A180" i="43"/>
  <c r="A181" i="43"/>
  <c r="A182" i="43"/>
  <c r="A183" i="43"/>
  <c r="A184" i="43"/>
  <c r="A185" i="43"/>
  <c r="A186" i="43"/>
  <c r="A187" i="43"/>
  <c r="A188" i="43"/>
  <c r="A189" i="43"/>
  <c r="A190" i="43"/>
  <c r="A191" i="43"/>
  <c r="A192" i="43"/>
  <c r="A193" i="43"/>
  <c r="A194" i="43"/>
  <c r="A195" i="43"/>
  <c r="A196" i="43"/>
  <c r="A197" i="43"/>
  <c r="A198" i="43"/>
  <c r="A199" i="43"/>
  <c r="A200" i="43"/>
  <c r="A201" i="43"/>
  <c r="A202" i="43"/>
  <c r="A203" i="43"/>
  <c r="A204" i="43"/>
  <c r="A205" i="43"/>
  <c r="A206" i="43"/>
  <c r="A207" i="43"/>
  <c r="A208" i="43"/>
  <c r="A209" i="43"/>
  <c r="A210" i="43"/>
  <c r="A211" i="43"/>
  <c r="A212" i="43"/>
  <c r="A213" i="43"/>
  <c r="A214" i="43"/>
  <c r="A215" i="43"/>
  <c r="A216" i="43"/>
  <c r="A217" i="43"/>
  <c r="A218" i="43"/>
  <c r="A219" i="43"/>
  <c r="A220" i="43"/>
  <c r="A221" i="43"/>
  <c r="A222" i="43"/>
  <c r="A223" i="43"/>
  <c r="A224" i="43"/>
  <c r="A225" i="43"/>
  <c r="A226" i="43"/>
  <c r="A227" i="43"/>
  <c r="A228" i="43"/>
  <c r="A229" i="43"/>
  <c r="A230" i="43"/>
  <c r="A231" i="43"/>
  <c r="A232" i="43"/>
  <c r="A233" i="43"/>
  <c r="A234" i="43"/>
  <c r="A235" i="43"/>
  <c r="A236" i="43"/>
  <c r="A237" i="43"/>
  <c r="A238" i="43"/>
  <c r="A239" i="43"/>
  <c r="A240" i="43"/>
  <c r="A241" i="43"/>
  <c r="A242" i="43"/>
  <c r="A243" i="43"/>
  <c r="A244" i="43"/>
  <c r="A245" i="43"/>
  <c r="A246" i="43"/>
  <c r="A247" i="43"/>
  <c r="A248" i="43"/>
  <c r="A249" i="43"/>
  <c r="A250" i="43"/>
  <c r="A251" i="43"/>
  <c r="A252" i="43"/>
  <c r="A253" i="43"/>
  <c r="A254" i="43"/>
  <c r="A255" i="43"/>
  <c r="A256" i="43"/>
  <c r="A257" i="43"/>
  <c r="A258" i="43"/>
  <c r="A259" i="43"/>
  <c r="A260" i="43"/>
  <c r="A261" i="43"/>
  <c r="A262" i="43"/>
  <c r="A263" i="43"/>
  <c r="A264" i="43"/>
  <c r="A265" i="43"/>
  <c r="A266" i="43"/>
  <c r="A267" i="43"/>
  <c r="A268" i="43"/>
  <c r="A269" i="43"/>
  <c r="A270" i="43"/>
  <c r="A271" i="43"/>
  <c r="A272" i="43"/>
  <c r="A273" i="43"/>
  <c r="A274" i="43"/>
  <c r="A275" i="43"/>
  <c r="A276" i="43"/>
  <c r="A277" i="43"/>
  <c r="A278" i="43"/>
  <c r="A279" i="43"/>
  <c r="A280" i="43"/>
  <c r="A281" i="43"/>
  <c r="A282" i="43"/>
  <c r="A283" i="43"/>
  <c r="A284" i="43"/>
  <c r="A285" i="43"/>
  <c r="A286" i="43"/>
  <c r="A287" i="43"/>
  <c r="A288" i="43"/>
  <c r="A289" i="43"/>
  <c r="A290" i="43"/>
  <c r="A291" i="43"/>
  <c r="A292" i="43"/>
  <c r="A293" i="43"/>
  <c r="A294" i="43"/>
  <c r="A295" i="43"/>
  <c r="A296" i="43"/>
  <c r="A297" i="43"/>
  <c r="A298" i="43"/>
  <c r="A299" i="43"/>
  <c r="A300" i="43"/>
  <c r="A301" i="43"/>
  <c r="A302" i="43"/>
  <c r="A303" i="43"/>
  <c r="A304" i="43"/>
  <c r="A305" i="43"/>
  <c r="A306" i="43"/>
  <c r="A307" i="43"/>
  <c r="A308" i="43"/>
  <c r="A309" i="43"/>
  <c r="A310" i="43"/>
  <c r="A311" i="43"/>
  <c r="A312" i="43"/>
  <c r="A313" i="43"/>
  <c r="A314" i="43"/>
  <c r="A315" i="43"/>
  <c r="A316" i="43"/>
  <c r="A317" i="43"/>
  <c r="A318" i="43"/>
  <c r="A319" i="43"/>
  <c r="A320" i="43"/>
  <c r="A321" i="43"/>
  <c r="A322" i="43"/>
  <c r="A323" i="43"/>
  <c r="A324" i="43"/>
  <c r="A325" i="43"/>
  <c r="A326" i="43"/>
  <c r="A327" i="43"/>
  <c r="A328" i="43"/>
  <c r="A329" i="43"/>
  <c r="A330" i="43"/>
  <c r="A331" i="43"/>
  <c r="A332" i="43"/>
  <c r="A2" i="43"/>
  <c r="A28" i="19" l="1"/>
  <c r="A25" i="19"/>
  <c r="A23" i="19"/>
  <c r="A20" i="19"/>
  <c r="A19" i="19"/>
  <c r="A16" i="19"/>
  <c r="A15" i="19"/>
  <c r="A10" i="19"/>
  <c r="A8" i="19"/>
  <c r="A4" i="19"/>
  <c r="G15" i="43"/>
  <c r="G17" i="43"/>
  <c r="G18" i="43"/>
  <c r="G19" i="43"/>
  <c r="G20" i="43"/>
  <c r="G21" i="43"/>
  <c r="G22" i="43"/>
  <c r="G23" i="43"/>
  <c r="G24" i="43"/>
  <c r="G25" i="43"/>
  <c r="G26" i="43"/>
  <c r="G27" i="43"/>
  <c r="G29" i="43"/>
  <c r="G30" i="43"/>
  <c r="G31" i="43"/>
  <c r="G32" i="43"/>
  <c r="G33" i="43"/>
  <c r="G34" i="43"/>
  <c r="G35" i="43"/>
  <c r="G36" i="43"/>
  <c r="G37" i="43"/>
  <c r="G38" i="43"/>
  <c r="G39" i="43"/>
  <c r="G40" i="43"/>
  <c r="G41" i="43"/>
  <c r="G42" i="43"/>
  <c r="G43" i="43"/>
  <c r="G44" i="43"/>
  <c r="G45" i="43"/>
  <c r="G46" i="43"/>
  <c r="G47" i="43"/>
  <c r="G48" i="43"/>
  <c r="G49" i="43"/>
  <c r="G50" i="43"/>
  <c r="G51" i="43"/>
  <c r="G52" i="43"/>
  <c r="G53" i="43"/>
  <c r="G54" i="43"/>
  <c r="G55" i="43"/>
  <c r="G56" i="43"/>
  <c r="G57" i="43"/>
  <c r="G58" i="43"/>
  <c r="G59" i="43"/>
  <c r="G60" i="43"/>
  <c r="G61" i="43"/>
  <c r="G62" i="43"/>
  <c r="G63" i="43"/>
  <c r="G64" i="43"/>
  <c r="G65" i="43"/>
  <c r="G66" i="43"/>
  <c r="G67" i="43"/>
  <c r="G68" i="43"/>
  <c r="G69" i="43"/>
  <c r="G70" i="43"/>
  <c r="G71" i="43"/>
  <c r="G72" i="43"/>
  <c r="G73" i="43"/>
  <c r="G74" i="43"/>
  <c r="G75" i="43"/>
  <c r="G76" i="43"/>
  <c r="G77" i="43"/>
  <c r="G78" i="43"/>
  <c r="G79" i="43"/>
  <c r="G80" i="43"/>
  <c r="G81" i="43"/>
  <c r="G82" i="43"/>
  <c r="G83" i="43"/>
  <c r="G84" i="43"/>
  <c r="G85" i="43"/>
  <c r="G86" i="43"/>
  <c r="G87" i="43"/>
  <c r="G88" i="43"/>
  <c r="G89" i="43"/>
  <c r="G90" i="43"/>
  <c r="G91" i="43"/>
  <c r="G92" i="43"/>
  <c r="G93" i="43"/>
  <c r="G94" i="43"/>
  <c r="G95" i="43"/>
  <c r="G96" i="43"/>
  <c r="G97" i="43"/>
  <c r="G98" i="43"/>
  <c r="G99" i="43"/>
  <c r="G100" i="43"/>
  <c r="G101" i="43"/>
  <c r="G102" i="43"/>
  <c r="G103" i="43"/>
  <c r="G104" i="43"/>
  <c r="G105" i="43"/>
  <c r="G106" i="43"/>
  <c r="G107" i="43"/>
  <c r="G108" i="43"/>
  <c r="G109" i="43"/>
  <c r="G110" i="43"/>
  <c r="G111" i="43"/>
  <c r="G112" i="43"/>
  <c r="G113" i="43"/>
  <c r="G114" i="43"/>
  <c r="G115" i="43"/>
  <c r="G116" i="43"/>
  <c r="G117" i="43"/>
  <c r="G118" i="43"/>
  <c r="G119" i="43"/>
  <c r="G120" i="43"/>
  <c r="G121" i="43"/>
  <c r="G122" i="43"/>
  <c r="G123" i="43"/>
  <c r="G124" i="43"/>
  <c r="G125" i="43"/>
  <c r="G126" i="43"/>
  <c r="G127" i="43"/>
  <c r="G128" i="43"/>
  <c r="G129" i="43"/>
  <c r="G130" i="43"/>
  <c r="G131" i="43"/>
  <c r="G132" i="43"/>
  <c r="G133" i="43"/>
  <c r="G134" i="43"/>
  <c r="G135" i="43"/>
  <c r="G136" i="43"/>
  <c r="G137" i="43"/>
  <c r="G138" i="43"/>
  <c r="G139" i="43"/>
  <c r="G140" i="43"/>
  <c r="G141" i="43"/>
  <c r="G142" i="43"/>
  <c r="G143" i="43"/>
  <c r="G144" i="43"/>
  <c r="G145" i="43"/>
  <c r="G146" i="43"/>
  <c r="G147" i="43"/>
  <c r="G148" i="43"/>
  <c r="G149" i="43"/>
  <c r="G150" i="43"/>
  <c r="G151" i="43"/>
  <c r="G152" i="43"/>
  <c r="G153" i="43"/>
  <c r="G154" i="43"/>
  <c r="G155" i="43"/>
  <c r="G156" i="43"/>
  <c r="G157" i="43"/>
  <c r="G158" i="43"/>
  <c r="G159" i="43"/>
  <c r="G160" i="43"/>
  <c r="G161" i="43"/>
  <c r="G162" i="43"/>
  <c r="G163" i="43"/>
  <c r="G164" i="43"/>
  <c r="G165" i="43"/>
  <c r="G166" i="43"/>
  <c r="G167" i="43"/>
  <c r="G168" i="43"/>
  <c r="G169" i="43"/>
  <c r="G170" i="43"/>
  <c r="G171" i="43"/>
  <c r="G172" i="43"/>
  <c r="G173" i="43"/>
  <c r="G174" i="43"/>
  <c r="G175" i="43"/>
  <c r="G176" i="43"/>
  <c r="G177" i="43"/>
  <c r="G178" i="43"/>
  <c r="G179" i="43"/>
  <c r="G180" i="43"/>
  <c r="G181" i="43"/>
  <c r="G182" i="43"/>
  <c r="G183" i="43"/>
  <c r="G184" i="43"/>
  <c r="G185" i="43"/>
  <c r="G186" i="43"/>
  <c r="G187" i="43"/>
  <c r="G188" i="43"/>
  <c r="G189" i="43"/>
  <c r="G190" i="43"/>
  <c r="G191" i="43"/>
  <c r="G192" i="43"/>
  <c r="G193" i="43"/>
  <c r="G194" i="43"/>
  <c r="G195" i="43"/>
  <c r="G196" i="43"/>
  <c r="G197" i="43"/>
  <c r="G198" i="43"/>
  <c r="G199" i="43"/>
  <c r="G200" i="43"/>
  <c r="G201" i="43"/>
  <c r="G202" i="43"/>
  <c r="G203" i="43"/>
  <c r="G204" i="43"/>
  <c r="G205" i="43"/>
  <c r="G206" i="43"/>
  <c r="G207" i="43"/>
  <c r="G208" i="43"/>
  <c r="G209" i="43"/>
  <c r="G210" i="43"/>
  <c r="G211" i="43"/>
  <c r="G212" i="43"/>
  <c r="G213" i="43"/>
  <c r="G214" i="43"/>
  <c r="G215" i="43"/>
  <c r="G216" i="43"/>
  <c r="G217" i="43"/>
  <c r="G218" i="43"/>
  <c r="G219" i="43"/>
  <c r="G220" i="43"/>
  <c r="G221" i="43"/>
  <c r="G222" i="43"/>
  <c r="G223" i="43"/>
  <c r="G224" i="43"/>
  <c r="G225" i="43"/>
  <c r="G226" i="43"/>
  <c r="G227" i="43"/>
  <c r="G228" i="43"/>
  <c r="G229" i="43"/>
  <c r="G230" i="43"/>
  <c r="G231" i="43"/>
  <c r="G232" i="43"/>
  <c r="G233" i="43"/>
  <c r="G234" i="43"/>
  <c r="G235" i="43"/>
  <c r="G236" i="43"/>
  <c r="G237" i="43"/>
  <c r="G238" i="43"/>
  <c r="G239" i="43"/>
  <c r="G240" i="43"/>
  <c r="G241" i="43"/>
  <c r="G242" i="43"/>
  <c r="G243" i="43"/>
  <c r="G244" i="43"/>
  <c r="G245" i="43"/>
  <c r="G246" i="43"/>
  <c r="G247" i="43"/>
  <c r="G248" i="43"/>
  <c r="G249" i="43"/>
  <c r="G250" i="43"/>
  <c r="G251" i="43"/>
  <c r="G252" i="43"/>
  <c r="G253" i="43"/>
  <c r="G254" i="43"/>
  <c r="G255" i="43"/>
  <c r="G256" i="43"/>
  <c r="G257" i="43"/>
  <c r="G258" i="43"/>
  <c r="G259" i="43"/>
  <c r="G260" i="43"/>
  <c r="G261" i="43"/>
  <c r="G262" i="43"/>
  <c r="G263" i="43"/>
  <c r="G264" i="43"/>
  <c r="G265" i="43"/>
  <c r="G266" i="43"/>
  <c r="G267" i="43"/>
  <c r="G268" i="43"/>
  <c r="G269" i="43"/>
  <c r="G270" i="43"/>
  <c r="G271" i="43"/>
  <c r="G272" i="43"/>
  <c r="G273" i="43"/>
  <c r="G274" i="43"/>
  <c r="G275" i="43"/>
  <c r="G276" i="43"/>
  <c r="G277" i="43"/>
  <c r="G278" i="43"/>
  <c r="G279" i="43"/>
  <c r="G280" i="43"/>
  <c r="G281" i="43"/>
  <c r="G282" i="43"/>
  <c r="G283" i="43"/>
  <c r="G284" i="43"/>
  <c r="G285" i="43"/>
  <c r="G286" i="43"/>
  <c r="G287" i="43"/>
  <c r="G288" i="43"/>
  <c r="G289" i="43"/>
  <c r="G290" i="43"/>
  <c r="G291" i="43"/>
  <c r="G292" i="43"/>
  <c r="G293" i="43"/>
  <c r="G294" i="43"/>
  <c r="G295" i="43"/>
  <c r="G296" i="43"/>
  <c r="G297" i="43"/>
  <c r="G298" i="43"/>
  <c r="G299" i="43"/>
  <c r="G300" i="43"/>
  <c r="G301" i="43"/>
  <c r="G302" i="43"/>
  <c r="G303" i="43"/>
  <c r="G304" i="43"/>
  <c r="G305" i="43"/>
  <c r="G306" i="43"/>
  <c r="G307" i="43"/>
  <c r="G308" i="43"/>
  <c r="G309" i="43"/>
  <c r="G310" i="43"/>
  <c r="G311" i="43"/>
  <c r="G312" i="43"/>
  <c r="G313" i="43"/>
  <c r="G314" i="43"/>
  <c r="G315" i="43"/>
  <c r="G316" i="43"/>
  <c r="G317" i="43"/>
  <c r="G318" i="43"/>
  <c r="G319" i="43"/>
  <c r="G320" i="43"/>
  <c r="G321" i="43"/>
  <c r="G322" i="43"/>
  <c r="G323" i="43"/>
  <c r="G324" i="43"/>
  <c r="G325" i="43"/>
  <c r="G326" i="43"/>
  <c r="G327" i="43"/>
  <c r="G328" i="43"/>
  <c r="G329" i="43"/>
  <c r="G330" i="43"/>
  <c r="G331" i="43"/>
  <c r="G332" i="43"/>
  <c r="G333" i="43"/>
  <c r="G334" i="43"/>
  <c r="G335" i="43"/>
  <c r="G336" i="43"/>
  <c r="G337" i="43"/>
  <c r="G338" i="43"/>
  <c r="G339" i="43"/>
  <c r="G340" i="43"/>
  <c r="G341" i="43"/>
  <c r="G342" i="43"/>
  <c r="G343" i="43"/>
  <c r="G344" i="43"/>
  <c r="G14" i="43"/>
  <c r="F344" i="43"/>
  <c r="F343" i="43"/>
  <c r="F342" i="43"/>
  <c r="F341" i="43"/>
  <c r="F340" i="43"/>
  <c r="F339" i="43"/>
  <c r="F338" i="43"/>
  <c r="F337" i="43"/>
  <c r="F336" i="43"/>
  <c r="F335" i="43"/>
  <c r="F334" i="43"/>
  <c r="F333" i="43"/>
  <c r="F332" i="43"/>
  <c r="F331" i="43"/>
  <c r="F330" i="43"/>
  <c r="F329" i="43"/>
  <c r="F328" i="43"/>
  <c r="F327" i="43"/>
  <c r="F326" i="43"/>
  <c r="F325" i="43"/>
  <c r="F324" i="43"/>
  <c r="F323" i="43"/>
  <c r="F322" i="43"/>
  <c r="F321" i="43"/>
  <c r="F320" i="43"/>
  <c r="F319" i="43"/>
  <c r="F318" i="43"/>
  <c r="F317" i="43"/>
  <c r="F316" i="43"/>
  <c r="F315" i="43"/>
  <c r="F314" i="43"/>
  <c r="F313" i="43"/>
  <c r="F312" i="43"/>
  <c r="F311" i="43"/>
  <c r="F310" i="43"/>
  <c r="F309" i="43"/>
  <c r="F308" i="43"/>
  <c r="F307" i="43"/>
  <c r="F306" i="43"/>
  <c r="F305" i="43"/>
  <c r="F304" i="43"/>
  <c r="F303" i="43"/>
  <c r="F302" i="43"/>
  <c r="F301" i="43"/>
  <c r="F300" i="43"/>
  <c r="F299" i="43"/>
  <c r="F298" i="43"/>
  <c r="F297" i="43"/>
  <c r="F296" i="43"/>
  <c r="F295" i="43"/>
  <c r="F294" i="43"/>
  <c r="F293" i="43"/>
  <c r="F292" i="43"/>
  <c r="F291" i="43"/>
  <c r="F290" i="43"/>
  <c r="F289" i="43"/>
  <c r="F288" i="43"/>
  <c r="F287" i="43"/>
  <c r="F286" i="43"/>
  <c r="F285" i="43"/>
  <c r="F284" i="43"/>
  <c r="F283" i="43"/>
  <c r="F282" i="43"/>
  <c r="F281" i="43"/>
  <c r="F280" i="43"/>
  <c r="F279" i="43"/>
  <c r="F278" i="43"/>
  <c r="F277" i="43"/>
  <c r="F276" i="43"/>
  <c r="F275" i="43"/>
  <c r="F274" i="43"/>
  <c r="F273" i="43"/>
  <c r="F272" i="43"/>
  <c r="F271" i="43"/>
  <c r="F270" i="43"/>
  <c r="F269" i="43"/>
  <c r="F268" i="43"/>
  <c r="F267" i="43"/>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F140" i="43"/>
  <c r="F139" i="43"/>
  <c r="F138" i="43"/>
  <c r="F137" i="43"/>
  <c r="F136" i="43"/>
  <c r="F135" i="43"/>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G28" i="43" s="1"/>
  <c r="F27" i="43"/>
  <c r="F26" i="43"/>
  <c r="F25" i="43"/>
  <c r="F24" i="43"/>
  <c r="F23" i="43"/>
  <c r="F22" i="43"/>
  <c r="F21" i="43"/>
  <c r="F20" i="43"/>
  <c r="F19" i="43"/>
  <c r="F18" i="43"/>
  <c r="F17" i="43"/>
  <c r="F15" i="43"/>
  <c r="F14" i="43"/>
  <c r="K182" i="1" l="1"/>
  <c r="L182" i="1"/>
  <c r="M182" i="1"/>
  <c r="N182" i="1"/>
  <c r="J182" i="1"/>
  <c r="K113" i="1" l="1"/>
  <c r="L113" i="1"/>
  <c r="M113" i="1"/>
  <c r="N113" i="1"/>
  <c r="J113" i="1"/>
  <c r="E1" i="1" l="1"/>
  <c r="C5" i="7"/>
  <c r="D5" i="7"/>
  <c r="E5" i="7"/>
  <c r="B5" i="7"/>
  <c r="A5"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D15" i="7"/>
  <c r="E15" i="7"/>
  <c r="A16" i="7"/>
  <c r="B16" i="7"/>
  <c r="C16" i="7"/>
  <c r="D16" i="7"/>
  <c r="E16" i="7"/>
  <c r="B1" i="1" l="1"/>
  <c r="C1" i="1"/>
  <c r="A1" i="7"/>
  <c r="A14" i="19" l="1"/>
  <c r="A12" i="19"/>
  <c r="A1" i="19"/>
  <c r="A3" i="19"/>
  <c r="A27" i="19"/>
  <c r="A3" i="7"/>
  <c r="A6" i="19"/>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<sst xmlns="http://schemas.openxmlformats.org/spreadsheetml/2006/main" count="988" uniqueCount="192">
  <si>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</si>
  <si>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</si>
  <si>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</si>
  <si>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</si>
  <si>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</si>
  <si>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</si>
  <si>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</si>
  <si>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</si>
  <si>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</si>
  <si>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</si>
  <si>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</si>
  <si>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</si>
  <si>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</si>
  <si>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</si>
  <si>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</si>
  <si>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</si>
  <si>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</si>
  <si>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</si>
  <si>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</si>
  <si>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</si>
  <si>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</si>
  <si>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</si>
  <si>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</si>
  <si>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</si>
  <si>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</si>
  <si>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</si>
  <si>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</si>
  <si>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</si>
  <si>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Southwest Airlines Co.</t>
  </si>
  <si>
    <t>JetBlue Airways</t>
  </si>
  <si>
    <t>SkyWest Airlines Inc.</t>
  </si>
  <si>
    <t>Envoy Air</t>
  </si>
  <si>
    <t>ExpressJet Airlines Inc.</t>
  </si>
  <si>
    <t>Spirit Air Lines</t>
  </si>
  <si>
    <t>Virgin America</t>
  </si>
  <si>
    <t>Chautauqua Airlines Inc.</t>
  </si>
  <si>
    <t>Shuttle America Corp.</t>
  </si>
  <si>
    <t>Air Wisconsin Airlines Corp</t>
  </si>
  <si>
    <t>Compass Airlines</t>
  </si>
  <si>
    <t>Endeavor Air Inc.</t>
  </si>
  <si>
    <t>GoJet Airlines LLC d/b/a United Express</t>
  </si>
  <si>
    <t>Horizon Air</t>
  </si>
  <si>
    <t>Mesa Airlines Inc.</t>
  </si>
  <si>
    <t>PSA Airlines Inc.</t>
  </si>
  <si>
    <t>Republic Airlines</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</si>
  <si>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</si>
  <si>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</si>
  <si>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</si>
  <si>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</si>
  <si>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</si>
  <si>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</si>
  <si>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</si>
  <si>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</si>
  <si>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</si>
  <si>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</si>
  <si>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</si>
  <si>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</si>
  <si>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</si>
  <si>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</si>
  <si>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</si>
  <si>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</si>
  <si>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</si>
  <si>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</si>
  <si>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</si>
  <si>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</si>
  <si>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</si>
  <si>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</si>
  <si>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</si>
  <si>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</si>
  <si>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</si>
  <si>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</si>
  <si>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Note: Percent changes and averages based on numbers prior to rounding.</t>
  </si>
  <si>
    <t>Table 13: Regional Airline Year-to-Year Change in Full-time Equivalent Employees* from the Previous Year</t>
  </si>
  <si>
    <t># Effective July 2012 Chautauqua Airlines began reporting employment data. Chautauqua did not qualify for monthly reporting prior to July 2012 because it did not operate aircraft with more than 60 seats. Effective the end of December 2014, Shuttle America and Chautauqua combined operations and Chautauqua ceased operating.</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</si>
  <si>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</si>
  <si>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</si>
  <si>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</si>
  <si>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</si>
  <si>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</si>
  <si>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</si>
  <si>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</si>
  <si>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Jul 2015 - Jul 2016</t>
  </si>
  <si>
    <t>Aug 2015 - Aug 2016</t>
  </si>
  <si>
    <t>Jul 2016 - Aug 2016</t>
  </si>
  <si>
    <t>Sep 2015 - Sep 2016</t>
  </si>
  <si>
    <t>Aug 2016 - Sep 2016</t>
  </si>
  <si>
    <t>Oct 2015 - Oct 2016</t>
  </si>
  <si>
    <t>Sep 2016 - Oct 2016</t>
  </si>
  <si>
    <t>Nov 2015 - Nov 2016</t>
  </si>
  <si>
    <t>Oct 2016 - Nov 2016</t>
  </si>
  <si>
    <t>intCurrentMonth: 11</t>
  </si>
  <si>
    <t>Dec 2015 - Dec 2016</t>
  </si>
  <si>
    <t>Nov 2016 - Dec 2016</t>
  </si>
  <si>
    <t>Dec 2016 - Jan 2017</t>
  </si>
  <si>
    <t>Jan 2016 - Jan 2017</t>
  </si>
  <si>
    <t>YX/S5/RP Combined</t>
  </si>
  <si>
    <t>Feb 2016 - Feb 2017</t>
  </si>
  <si>
    <t>Jan 2017 - Feb 2017</t>
  </si>
  <si>
    <t>Carrier Group</t>
  </si>
  <si>
    <t>EMPFTE</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</si>
  <si>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</si>
  <si>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</si>
  <si>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</si>
  <si>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</si>
  <si>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</si>
  <si>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</si>
  <si>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May 2016 - May 2017</t>
  </si>
  <si>
    <t>Apr 2017 - May 2017</t>
  </si>
  <si>
    <t>12-Month Average</t>
  </si>
  <si>
    <t>Jun 2016 - Jun 2017</t>
  </si>
  <si>
    <t>Low-Cost Airlines</t>
  </si>
  <si>
    <t>May 2017 - Jun 2017</t>
  </si>
  <si>
    <t>Table 3: Scheduled Passenger Airline Full-time Equivalent Employees* by Month 2013 - 2017</t>
  </si>
  <si>
    <t>American</t>
  </si>
  <si>
    <t>United</t>
  </si>
  <si>
    <t>Delta</t>
  </si>
  <si>
    <t>Southwest</t>
  </si>
  <si>
    <t>JetBlue</t>
  </si>
  <si>
    <t>Alaska</t>
  </si>
  <si>
    <t>SkyWest</t>
  </si>
  <si>
    <t>Spirit</t>
  </si>
  <si>
    <t>ExpressJet</t>
  </si>
  <si>
    <t>American (+ US)</t>
  </si>
  <si>
    <t>US Airways</t>
  </si>
  <si>
    <t>Allegiant</t>
  </si>
  <si>
    <t>Frontier</t>
  </si>
  <si>
    <t xml:space="preserve">Envoy </t>
  </si>
  <si>
    <t xml:space="preserve">SkyWest </t>
  </si>
  <si>
    <t xml:space="preserve">ExpressJet </t>
  </si>
  <si>
    <t>YX/S5/RP Combined#</t>
  </si>
  <si>
    <t xml:space="preserve">Republic </t>
  </si>
  <si>
    <t xml:space="preserve">Shuttle America </t>
  </si>
  <si>
    <t xml:space="preserve">Chautauqua </t>
  </si>
  <si>
    <t xml:space="preserve">Endeavor </t>
  </si>
  <si>
    <t xml:space="preserve">Horizon </t>
  </si>
  <si>
    <t xml:space="preserve">Mesa </t>
  </si>
  <si>
    <t>PSA</t>
  </si>
  <si>
    <t>Compass</t>
  </si>
  <si>
    <t xml:space="preserve">GoJet </t>
  </si>
  <si>
    <t xml:space="preserve">Air Wisconsin </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</si>
  <si>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</si>
  <si>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</si>
  <si>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</si>
  <si>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</si>
  <si>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</si>
  <si>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</si>
  <si>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</si>
  <si>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</si>
  <si>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</si>
  <si>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Jul 2016 - Jul 2017</t>
  </si>
  <si>
    <t>Jun 2017 - Jul 2017</t>
  </si>
  <si>
    <t>Top 10 Airlines July 2016</t>
  </si>
  <si>
    <t>American Airlines Inc.</t>
  </si>
  <si>
    <t>United Air Lines Inc.</t>
  </si>
  <si>
    <t>Delta Air Lines Inc.</t>
  </si>
  <si>
    <t>Alaska Airlines Inc.</t>
  </si>
  <si>
    <t>Hawaiian Airlines Inc.</t>
  </si>
  <si>
    <t>Carrier</t>
  </si>
  <si>
    <t>Chautauqua</t>
  </si>
  <si>
    <t>Air Wisconsin</t>
  </si>
  <si>
    <t>MonthName</t>
  </si>
  <si>
    <t>2013 - 2017</t>
  </si>
  <si>
    <t>2016 - 2017</t>
  </si>
  <si>
    <t>Jan - Jul Average</t>
  </si>
  <si>
    <t>Table 4:  Airline Group Full-time Equivalent Employees*, July 2013 - 2017</t>
  </si>
  <si>
    <t>Percent of Total Passenger Airline Employees in 2017</t>
  </si>
  <si>
    <t xml:space="preserve">Table 5:  Carrier Group Percent of Total Scheduled Passenger Airline FTEs </t>
  </si>
  <si>
    <t>(July of each year)</t>
  </si>
  <si>
    <t>Low-cost Airlines</t>
  </si>
  <si>
    <t>Carrier Group**</t>
  </si>
  <si>
    <t>Table 8:  Network Airlines Full-time Equivalent Employees* by Month 2013 - 2017</t>
  </si>
  <si>
    <t>Table 9: Network Airline Full-time Equivalent Employees*, July 2013 - 2017</t>
  </si>
  <si>
    <t>(FTEs for July of each year. Ranked by July 2017 FTEs)</t>
  </si>
  <si>
    <t>Table 11:  Low-Cost Airlines Full-time Equivalent Employees* by Month 2013 - 2017</t>
  </si>
  <si>
    <t>Table 12:  Low-cost Airline Full-time Equivalent Employees*, July 2013 - 2017</t>
  </si>
  <si>
    <t>Table 14:  Regional Airlines Full-time Equivalent Employees* by Month 2013 - 2017</t>
  </si>
  <si>
    <t>Table 15: Regional Airline Full-time Equivalent Employees*, July 2013 - 2017</t>
  </si>
  <si>
    <t>Recession</t>
  </si>
  <si>
    <t>N/A</t>
  </si>
  <si>
    <t xml:space="preserve">American  </t>
  </si>
  <si>
    <t xml:space="preserve">Alaska  </t>
  </si>
  <si>
    <t xml:space="preserve">SkyWest  </t>
  </si>
  <si>
    <t xml:space="preserve">ExpressJet  </t>
  </si>
  <si>
    <t xml:space="preserve">Hawaiian  </t>
  </si>
  <si>
    <t xml:space="preserve">United </t>
  </si>
  <si>
    <t xml:space="preserve">Delta </t>
  </si>
  <si>
    <t xml:space="preserve">Southwest </t>
  </si>
  <si>
    <t xml:space="preserve">JetBlue </t>
  </si>
  <si>
    <t xml:space="preserve">Spirit </t>
  </si>
  <si>
    <t>Southwes</t>
  </si>
  <si>
    <t xml:space="preserve"> </t>
  </si>
  <si>
    <t>Table 6: Top 10 Airlines, July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</si>
</sst>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0.0_);\(#,##0.0\)"/>
    <numFmt numFmtId="169" formatCode="#,##0.0"/>
    <numFmt numFmtId="170" formatCode="_(* #,##0.000_);_(* \(#,##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4">
    <fill>
      <patternFill patternType="none"/>
    </fill>
    <fill>
      <patternFill patternType="gray125"/>
    </fill>
    <fill>
      <patternFill patternType="solid">
        <fgColor rgb="FF92D050"/>
        <bgColor indexed="64"/>
      </patternFill>
    </fill>
    <fill>
      <patternFill patternType="solid">
        <fgColor theme="2" tint="-0.749992370372631"/>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4" fillId="0" borderId="0" xfId="0" applyFont="1"/>
    <xf numFmtId="0" fontId="4" fillId="0" borderId="0" xfId="0" applyFont="1" applyAlignment="1">
      <alignment wrapTex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166" fontId="4" fillId="0" borderId="0" xfId="1" applyNumberFormat="1" applyFont="1" applyBorder="1" applyAlignment="1">
      <alignment horizontal="right" indent="1"/>
    </xf>
    <xf numFmtId="0" fontId="6" fillId="0" borderId="0" xfId="0" applyFont="1" applyBorder="1" applyAlignment="1">
      <alignment vertical="center" wrapText="1"/>
    </xf>
    <xf numFmtId="0" fontId="5" fillId="0" borderId="0" xfId="0" applyFont="1" applyFill="1" applyBorder="1" applyAlignment="1">
      <alignment horizontal="left"/>
    </xf>
    <xf numFmtId="0" fontId="4" fillId="2" borderId="0" xfId="0" applyFont="1" applyFill="1"/>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14" fontId="0" fillId="0" borderId="0" xfId="0" applyNumberFormat="1"/>
    <xf numFmtId="0" fontId="2" fillId="0" borderId="1" xfId="0" applyFont="1" applyBorder="1" applyAlignment="1">
      <alignment horizontal="center" vertical="center" wrapText="1"/>
    </xf>
    <xf numFmtId="0" fontId="0" fillId="0" borderId="0" xfId="0" applyAlignment="1">
      <alignment wrapText="1"/>
    </xf>
    <xf numFmtId="0" fontId="7" fillId="0" borderId="0" xfId="0" applyFont="1"/>
    <xf numFmtId="0" fontId="0" fillId="0" borderId="0" xfId="0" applyAlignment="1">
      <alignment horizontal="left"/>
    </xf>
    <xf numFmtId="166" fontId="0" fillId="0" borderId="1" xfId="1" applyNumberFormat="1" applyFont="1" applyBorder="1" applyAlignment="1">
      <alignment vertical="center" wrapText="1"/>
    </xf>
    <xf numFmtId="0" fontId="0" fillId="0" borderId="0" xfId="0" applyNumberFormat="1"/>
    <xf numFmtId="0" fontId="7" fillId="0" borderId="0" xfId="0" applyFont="1" applyFill="1" applyAlignment="1">
      <alignment wrapText="1"/>
    </xf>
    <xf numFmtId="0" fontId="3" fillId="0" borderId="0" xfId="0" applyFont="1" applyAlignment="1">
      <alignment wrapText="1"/>
    </xf>
    <xf numFmtId="0" fontId="0" fillId="0" borderId="0" xfId="0" applyAlignment="1"/>
    <xf numFmtId="0" fontId="6" fillId="0" borderId="0" xfId="0" applyFont="1" applyAlignment="1"/>
    <xf numFmtId="0" fontId="9" fillId="0" borderId="0" xfId="0" applyFont="1" applyAlignment="1"/>
    <xf numFmtId="0" fontId="8" fillId="0" borderId="0" xfId="0" applyFont="1" applyAlignment="1">
      <alignment horizontal="center" wrapText="1"/>
    </xf>
    <xf numFmtId="0" fontId="6" fillId="0" borderId="0" xfId="0" applyFont="1" applyAlignment="1">
      <alignment horizontal="left"/>
    </xf>
    <xf numFmtId="0" fontId="6" fillId="0" borderId="5" xfId="0" applyFont="1" applyBorder="1" applyAlignment="1"/>
    <xf numFmtId="0" fontId="8" fillId="0" borderId="5" xfId="0" applyFont="1" applyBorder="1" applyAlignment="1">
      <alignment horizontal="center" wrapText="1"/>
    </xf>
    <xf numFmtId="0" fontId="9" fillId="0" borderId="0" xfId="0" applyFont="1" applyAlignment="1">
      <alignment horizontal="center" wrapText="1"/>
    </xf>
    <xf numFmtId="0" fontId="9" fillId="0" borderId="0" xfId="0" applyFont="1" applyAlignment="1">
      <alignment horizontal="left"/>
    </xf>
    <xf numFmtId="0" fontId="6" fillId="0" borderId="0" xfId="0" applyFont="1" applyAlignment="1">
      <alignment horizontal="center"/>
    </xf>
    <xf numFmtId="0" fontId="6" fillId="0" borderId="6" xfId="0" applyFont="1" applyBorder="1" applyAlignment="1">
      <alignment horizontal="left" indent="1"/>
    </xf>
    <xf numFmtId="0" fontId="6" fillId="0" borderId="0" xfId="0" applyFont="1" applyBorder="1" applyAlignment="1">
      <alignment horizontal="left" indent="1"/>
    </xf>
    <xf numFmtId="0" fontId="8" fillId="0" borderId="5" xfId="0" applyFont="1" applyBorder="1" applyAlignment="1">
      <alignment horizontal="left" indent="1"/>
    </xf>
    <xf numFmtId="0" fontId="6" fillId="0" borderId="0" xfId="0" applyFont="1"/>
    <xf numFmtId="0" fontId="3" fillId="0" borderId="0" xfId="0" applyFont="1" applyAlignment="1">
      <alignment vertical="top" wrapText="1"/>
    </xf>
    <xf numFmtId="164" fontId="6" fillId="0" borderId="6" xfId="0" applyNumberFormat="1" applyFont="1" applyBorder="1" applyAlignment="1">
      <alignment horizontal="right" indent="1"/>
    </xf>
    <xf numFmtId="164" fontId="6" fillId="0" borderId="0" xfId="0" applyNumberFormat="1" applyFont="1" applyBorder="1" applyAlignment="1">
      <alignment horizontal="right" indent="1"/>
    </xf>
    <xf numFmtId="164" fontId="8" fillId="0" borderId="5" xfId="0" applyNumberFormat="1" applyFont="1" applyBorder="1" applyAlignment="1">
      <alignment horizontal="right" indent="1"/>
    </xf>
    <xf numFmtId="0" fontId="8" fillId="0" borderId="0" xfId="0" applyFont="1" applyAlignment="1">
      <alignment horizontal="center"/>
    </xf>
    <xf numFmtId="0" fontId="8" fillId="0" borderId="0" xfId="0" applyFont="1" applyBorder="1" applyAlignment="1">
      <alignment horizontal="left" indent="1"/>
    </xf>
    <xf numFmtId="0" fontId="6" fillId="0" borderId="5" xfId="0" applyFont="1" applyBorder="1" applyAlignment="1">
      <alignment horizontal="left" indent="1"/>
    </xf>
    <xf numFmtId="164" fontId="8" fillId="0" borderId="0" xfId="0" applyNumberFormat="1" applyFont="1" applyBorder="1" applyAlignment="1">
      <alignment horizontal="right" indent="1"/>
    </xf>
    <xf numFmtId="164" fontId="6" fillId="0" borderId="5" xfId="0" applyNumberFormat="1" applyFont="1" applyBorder="1" applyAlignment="1">
      <alignment horizontal="right" indent="1"/>
    </xf>
    <xf numFmtId="166" fontId="6" fillId="0" borderId="6" xfId="1" applyNumberFormat="1" applyFont="1" applyBorder="1" applyAlignment="1">
      <alignment horizontal="right" indent="1"/>
    </xf>
    <xf numFmtId="165" fontId="8" fillId="0" borderId="6" xfId="0" applyNumberFormat="1" applyFont="1" applyBorder="1" applyAlignment="1">
      <alignment horizontal="right" indent="1"/>
    </xf>
    <xf numFmtId="166" fontId="6"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8" fillId="0" borderId="0" xfId="0" applyNumberFormat="1" applyFont="1" applyBorder="1" applyAlignment="1">
      <alignment horizontal="right" indent="1"/>
    </xf>
    <xf numFmtId="167" fontId="8" fillId="0" borderId="0" xfId="0" applyNumberFormat="1" applyFont="1" applyBorder="1" applyAlignment="1">
      <alignment horizontal="right" indent="1"/>
    </xf>
    <xf numFmtId="166" fontId="8" fillId="0" borderId="5" xfId="0" applyNumberFormat="1" applyFont="1" applyBorder="1" applyAlignment="1">
      <alignment horizontal="right" indent="1"/>
    </xf>
    <xf numFmtId="165" fontId="6" fillId="0" borderId="0" xfId="1" applyNumberFormat="1" applyFont="1" applyBorder="1" applyAlignment="1">
      <alignment horizontal="right" indent="1"/>
    </xf>
    <xf numFmtId="165" fontId="8" fillId="0" borderId="0" xfId="0" applyNumberFormat="1" applyFont="1" applyBorder="1" applyAlignment="1">
      <alignment horizontal="right" indent="1"/>
    </xf>
    <xf numFmtId="166" fontId="8" fillId="0" borderId="0" xfId="1" applyNumberFormat="1" applyFont="1" applyBorder="1" applyAlignment="1">
      <alignment horizontal="right" indent="1"/>
    </xf>
    <xf numFmtId="0" fontId="8" fillId="0" borderId="5" xfId="0" applyFont="1" applyBorder="1" applyAlignment="1">
      <alignment horizontal="left" wrapText="1" indent="1"/>
    </xf>
    <xf numFmtId="165" fontId="8" fillId="0" borderId="0" xfId="1" applyNumberFormat="1" applyFont="1" applyBorder="1" applyAlignment="1">
      <alignment horizontal="right" indent="1"/>
    </xf>
    <xf numFmtId="0" fontId="6" fillId="0" borderId="0" xfId="0" applyFont="1" applyBorder="1" applyAlignment="1">
      <alignment horizontal="center"/>
    </xf>
    <xf numFmtId="0" fontId="8" fillId="0" borderId="5" xfId="0" applyFont="1" applyBorder="1" applyAlignment="1">
      <alignment horizontal="center"/>
    </xf>
    <xf numFmtId="0" fontId="0" fillId="0" borderId="0" xfId="0" applyFont="1" applyAlignment="1"/>
    <xf numFmtId="0" fontId="2" fillId="0" borderId="0" xfId="0" applyFont="1" applyAlignment="1"/>
    <xf numFmtId="0" fontId="8" fillId="0" borderId="0" xfId="0" applyFont="1" applyAlignment="1"/>
    <xf numFmtId="170" fontId="6" fillId="0" borderId="0" xfId="0" applyNumberFormat="1" applyFont="1" applyAlignment="1"/>
    <xf numFmtId="166" fontId="8" fillId="0" borderId="0" xfId="1" applyNumberFormat="1" applyFont="1" applyAlignment="1">
      <alignment horizontal="right"/>
    </xf>
    <xf numFmtId="0" fontId="6" fillId="0" borderId="0" xfId="0" applyFont="1" applyAlignment="1">
      <alignment wrapText="1"/>
    </xf>
    <xf numFmtId="0" fontId="6" fillId="0" borderId="0" xfId="0" applyFont="1" applyAlignment="1">
      <alignment horizontal="left" indent="1"/>
    </xf>
    <xf numFmtId="165" fontId="6" fillId="0" borderId="0" xfId="1" applyNumberFormat="1" applyFont="1" applyAlignment="1">
      <alignment horizontal="right" indent="1"/>
    </xf>
    <xf numFmtId="165" fontId="6" fillId="0" borderId="0" xfId="0" applyNumberFormat="1" applyFont="1" applyAlignment="1">
      <alignment horizontal="right" indent="1"/>
    </xf>
    <xf numFmtId="0" fontId="8" fillId="0" borderId="0" xfId="0" applyFont="1" applyAlignment="1">
      <alignment horizontal="left" indent="1"/>
    </xf>
    <xf numFmtId="165" fontId="8" fillId="0" borderId="0" xfId="0" applyNumberFormat="1" applyFont="1" applyAlignment="1">
      <alignment horizontal="right" indent="1"/>
    </xf>
    <xf numFmtId="0" fontId="6" fillId="0" borderId="0" xfId="0" applyFont="1" applyBorder="1" applyAlignment="1">
      <alignment horizontal="right" indent="1"/>
    </xf>
    <xf numFmtId="0" fontId="6" fillId="0" borderId="5" xfId="0" applyFont="1" applyBorder="1" applyAlignment="1">
      <alignment horizontal="right" indent="1"/>
    </xf>
    <xf numFmtId="0" fontId="6" fillId="0" borderId="5" xfId="0" applyFont="1" applyBorder="1" applyAlignment="1">
      <alignment horizontal="center"/>
    </xf>
    <xf numFmtId="166" fontId="6" fillId="0" borderId="0" xfId="1" applyNumberFormat="1" applyFont="1" applyAlignment="1">
      <alignment horizontal="right" indent="1"/>
    </xf>
    <xf numFmtId="0" fontId="6" fillId="0" borderId="0" xfId="0" applyFont="1" applyAlignment="1">
      <alignment horizontal="right" indent="1"/>
    </xf>
    <xf numFmtId="0" fontId="8" fillId="0" borderId="0" xfId="0" applyFont="1" applyAlignment="1">
      <alignment horizontal="right" indent="1"/>
    </xf>
    <xf numFmtId="166" fontId="8" fillId="0" borderId="0" xfId="1" applyNumberFormat="1" applyFont="1" applyAlignment="1">
      <alignment horizontal="right" indent="1"/>
    </xf>
    <xf numFmtId="164" fontId="6" fillId="0" borderId="0" xfId="0" applyNumberFormat="1" applyFont="1" applyAlignment="1">
      <alignment horizontal="right" indent="1"/>
    </xf>
    <xf numFmtId="164" fontId="8" fillId="0" borderId="0" xfId="0" applyNumberFormat="1" applyFont="1" applyAlignment="1">
      <alignment horizontal="right" indent="1"/>
    </xf>
    <xf numFmtId="166" fontId="6" fillId="0" borderId="5" xfId="1" applyNumberFormat="1" applyFont="1" applyBorder="1" applyAlignment="1">
      <alignment horizontal="right" indent="1"/>
    </xf>
    <xf numFmtId="165" fontId="6" fillId="0" borderId="5" xfId="1" applyNumberFormat="1" applyFont="1" applyBorder="1" applyAlignment="1">
      <alignment horizontal="right" indent="1"/>
    </xf>
    <xf numFmtId="166" fontId="8" fillId="0" borderId="5" xfId="1" applyNumberFormat="1" applyFont="1" applyBorder="1" applyAlignment="1">
      <alignment horizontal="right" indent="1"/>
    </xf>
    <xf numFmtId="166" fontId="6" fillId="0" borderId="5" xfId="0" applyNumberFormat="1" applyFont="1" applyBorder="1" applyAlignment="1">
      <alignment horizontal="right" indent="1"/>
    </xf>
    <xf numFmtId="169" fontId="8" fillId="0" borderId="0" xfId="0" applyNumberFormat="1" applyFont="1" applyBorder="1" applyAlignment="1">
      <alignment horizontal="right" indent="1"/>
    </xf>
    <xf numFmtId="165" fontId="6" fillId="0" borderId="5" xfId="0" applyNumberFormat="1" applyFont="1" applyBorder="1" applyAlignment="1">
      <alignment horizontal="right" indent="1"/>
    </xf>
    <xf numFmtId="0" fontId="8" fillId="0" borderId="5" xfId="0" applyFont="1" applyBorder="1" applyAlignment="1">
      <alignment horizontal="center"/>
    </xf>
    <xf numFmtId="0" fontId="9" fillId="0" borderId="0" xfId="0" applyFont="1" applyBorder="1" applyAlignment="1">
      <alignment horizontal="left"/>
    </xf>
    <xf numFmtId="0" fontId="6" fillId="0" borderId="0" xfId="0" applyFont="1" applyAlignment="1">
      <alignment horizontal="left" indent="2"/>
    </xf>
    <xf numFmtId="0" fontId="8" fillId="0" borderId="7" xfId="0" applyFont="1" applyBorder="1" applyAlignment="1">
      <alignment vertical="center" wrapText="1"/>
    </xf>
    <xf numFmtId="0" fontId="6" fillId="0" borderId="0" xfId="0" applyFont="1" applyAlignment="1">
      <alignment horizontal="left" vertical="center" wrapText="1" indent="1"/>
    </xf>
    <xf numFmtId="0" fontId="8" fillId="0" borderId="0" xfId="0" applyFont="1" applyAlignment="1">
      <alignment vertical="center" wrapText="1"/>
    </xf>
    <xf numFmtId="0" fontId="8" fillId="0" borderId="8" xfId="0" applyFont="1" applyBorder="1" applyAlignment="1">
      <alignment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vertical="center" wrapText="1"/>
    </xf>
    <xf numFmtId="0" fontId="8" fillId="0" borderId="0" xfId="0" applyFont="1" applyAlignment="1">
      <alignment wrapText="1"/>
    </xf>
    <xf numFmtId="0" fontId="8" fillId="0" borderId="5" xfId="0" applyFont="1" applyBorder="1" applyAlignment="1">
      <alignment horizontal="center" wrapText="1"/>
    </xf>
    <xf numFmtId="0" fontId="8" fillId="0" borderId="5" xfId="0" applyFont="1" applyBorder="1" applyAlignment="1">
      <alignment horizontal="center"/>
    </xf>
    <xf numFmtId="165" fontId="8" fillId="0" borderId="5" xfId="2" applyNumberFormat="1" applyFont="1" applyBorder="1" applyAlignment="1">
      <alignment horizontal="right" indent="1"/>
    </xf>
    <xf numFmtId="166" fontId="8" fillId="0" borderId="5" xfId="2" applyNumberFormat="1" applyFont="1" applyBorder="1" applyAlignment="1">
      <alignment horizontal="right" indent="1"/>
    </xf>
    <xf numFmtId="0" fontId="8" fillId="0" borderId="0" xfId="0" applyFont="1" applyAlignment="1">
      <alignment horizontal="center"/>
    </xf>
    <xf numFmtId="0" fontId="6" fillId="0" borderId="6" xfId="0" applyFont="1" applyBorder="1" applyAlignment="1">
      <alignment horizontal="center"/>
    </xf>
    <xf numFmtId="0" fontId="11" fillId="0" borderId="0" xfId="0" applyFont="1" applyFill="1" applyBorder="1" applyAlignment="1">
      <alignment horizontal="left"/>
    </xf>
    <xf numFmtId="0" fontId="10" fillId="0" borderId="0" xfId="0" applyFont="1" applyFill="1" applyBorder="1" applyAlignment="1">
      <alignment horizontal="left"/>
    </xf>
    <xf numFmtId="166" fontId="8" fillId="0" borderId="5" xfId="1" applyNumberFormat="1" applyFont="1" applyBorder="1" applyAlignment="1">
      <alignment horizontal="left" indent="1"/>
    </xf>
    <xf numFmtId="166" fontId="6" fillId="0" borderId="0" xfId="1" applyNumberFormat="1" applyFont="1" applyAlignment="1">
      <alignment horizontal="left" indent="1"/>
    </xf>
    <xf numFmtId="166" fontId="6" fillId="0" borderId="0" xfId="1" applyNumberFormat="1" applyFont="1" applyBorder="1" applyAlignment="1">
      <alignment horizontal="left" indent="1"/>
    </xf>
    <xf numFmtId="166" fontId="6" fillId="0" borderId="5" xfId="1" applyNumberFormat="1" applyFont="1" applyBorder="1" applyAlignment="1">
      <alignment horizontal="left" indent="1"/>
    </xf>
    <xf numFmtId="166" fontId="6" fillId="0" borderId="0" xfId="1" applyNumberFormat="1" applyFont="1"/>
    <xf numFmtId="164" fontId="0" fillId="0" borderId="0" xfId="0" applyNumberFormat="1"/>
    <xf numFmtId="1" fontId="0" fillId="0" borderId="0" xfId="0" applyNumberFormat="1"/>
    <xf numFmtId="164" fontId="10" fillId="0" borderId="0" xfId="0" applyNumberFormat="1" applyFont="1" applyFill="1" applyBorder="1" applyAlignment="1">
      <alignment horizontal="right"/>
    </xf>
    <xf numFmtId="164" fontId="11" fillId="0" borderId="5" xfId="0" applyNumberFormat="1" applyFont="1" applyFill="1" applyBorder="1" applyAlignment="1">
      <alignment horizontal="right"/>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9" fillId="0" borderId="0" xfId="0" applyFont="1" applyAlignment="1">
      <alignment horizontal="left" wrapText="1"/>
    </xf>
    <xf numFmtId="0" fontId="9" fillId="0" borderId="0" xfId="0" applyFont="1" applyAlignment="1">
      <alignment horizontal="left"/>
    </xf>
    <xf numFmtId="0" fontId="8" fillId="0" borderId="0" xfId="0" applyFont="1" applyAlignment="1">
      <alignment horizontal="left" wrapText="1"/>
    </xf>
    <xf numFmtId="0" fontId="9" fillId="0" borderId="6" xfId="0" applyFont="1" applyBorder="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9" fillId="0" borderId="0" xfId="0" applyFont="1" applyAlignment="1"/>
    <xf numFmtId="0" fontId="9" fillId="0" borderId="0" xfId="0" applyFont="1"/>
    <xf numFmtId="0" fontId="8" fillId="0" borderId="0" xfId="0" applyFont="1" applyAlignment="1">
      <alignment horizontal="center" wrapText="1"/>
    </xf>
    <xf numFmtId="0" fontId="8" fillId="0" borderId="0" xfId="0" applyFont="1" applyAlignment="1">
      <alignment horizontal="left" vertical="center" wrapText="1"/>
    </xf>
    <xf numFmtId="0" fontId="8" fillId="0" borderId="0" xfId="0" applyFont="1" applyAlignment="1">
      <alignment horizontal="center"/>
    </xf>
    <xf numFmtId="0" fontId="8" fillId="0" borderId="5" xfId="0" applyFont="1" applyBorder="1" applyAlignment="1">
      <alignment horizontal="center"/>
    </xf>
    <xf numFmtId="0" fontId="8" fillId="0" borderId="0" xfId="0" applyFont="1" applyAlignment="1">
      <alignment horizontal="left"/>
    </xf>
    <xf numFmtId="0" fontId="9"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8" fillId="0" borderId="0" xfId="0" applyFont="1" applyBorder="1" applyAlignment="1">
      <alignment horizontal="center"/>
    </xf>
    <xf numFmtId="0" fontId="8" fillId="0" borderId="0" xfId="0" applyFont="1" applyBorder="1" applyAlignment="1">
      <alignment horizontal="center" wrapText="1"/>
    </xf>
    <xf numFmtId="0" fontId="8" fillId="0" borderId="0" xfId="0" applyFont="1" applyBorder="1" applyAlignment="1">
      <alignment horizontal="left"/>
    </xf>
    <xf numFmtId="0" fontId="8" fillId="0" borderId="0" xfId="0" applyFont="1" applyBorder="1" applyAlignment="1">
      <alignment horizontal="left" wrapText="1"/>
    </xf>
    <xf numFmtId="0" fontId="9" fillId="0" borderId="0" xfId="0" applyFont="1" applyBorder="1" applyAlignment="1">
      <alignment horizontal="left"/>
    </xf>
    <xf numFmtId="0" fontId="11" fillId="0" borderId="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center" wrapText="1"/>
    </xf>
    <xf numFmtId="0" fontId="10" fillId="0" borderId="0" xfId="0" applyFont="1" applyFill="1" applyBorder="1" applyAlignment="1"/>
    <xf numFmtId="0" fontId="11" fillId="0" borderId="5" xfId="0" applyFont="1" applyFill="1" applyBorder="1" applyAlignment="1">
      <alignment horizontal="center"/>
    </xf>
    <xf numFmtId="0" fontId="11" fillId="0" borderId="5" xfId="0" applyFont="1" applyFill="1" applyBorder="1" applyAlignment="1">
      <alignment horizontal="center" wrapText="1"/>
    </xf>
    <xf numFmtId="0" fontId="6" fillId="0" borderId="0" xfId="0" applyFont="1" applyFill="1" applyAlignment="1">
      <alignment horizontal="center"/>
    </xf>
    <xf numFmtId="166" fontId="10" fillId="0" borderId="0" xfId="1" applyNumberFormat="1" applyFont="1" applyFill="1" applyBorder="1" applyAlignment="1">
      <alignment horizontal="right"/>
    </xf>
    <xf numFmtId="0" fontId="10" fillId="0" borderId="0" xfId="0" applyFont="1" applyFill="1" applyBorder="1" applyAlignment="1">
      <alignment horizontal="left" indent="1"/>
    </xf>
    <xf numFmtId="0" fontId="6" fillId="0" borderId="0" xfId="0" applyFont="1" applyFill="1" applyBorder="1" applyAlignment="1">
      <alignment horizontal="center"/>
    </xf>
    <xf numFmtId="0" fontId="10" fillId="0" borderId="5" xfId="0" applyFont="1" applyFill="1" applyBorder="1" applyAlignment="1">
      <alignment horizontal="center"/>
    </xf>
    <xf numFmtId="166" fontId="11" fillId="0" borderId="0" xfId="1" applyNumberFormat="1" applyFont="1" applyFill="1" applyBorder="1" applyAlignment="1">
      <alignment horizontal="right"/>
    </xf>
    <xf numFmtId="0" fontId="12" fillId="0" borderId="6" xfId="0" applyFont="1" applyFill="1" applyBorder="1" applyAlignment="1">
      <alignment horizontal="left" wrapText="1"/>
    </xf>
    <xf numFmtId="0" fontId="12" fillId="0" borderId="0" xfId="0" applyFont="1" applyFill="1" applyBorder="1" applyAlignment="1">
      <alignment horizontal="left" wrapText="1"/>
    </xf>
    <xf numFmtId="166" fontId="6" fillId="0" borderId="0" xfId="1" applyNumberFormat="1" applyFont="1" applyAlignment="1">
      <alignment horizontal="right"/>
    </xf>
    <xf numFmtId="0" fontId="7" fillId="3" borderId="0" xfId="0" applyFont="1" applyFill="1" applyAlignment="1"/>
  </cellXfs>
  <cellStyles count="3">
    <cellStyle name="Comma" xfId="1" builtinId="3"/>
    <cellStyle name="Normal" xfId="0" builtinId="0"/>
    <cellStyle name="Percent"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171450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76200</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542925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114300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C1:E332" tableType="queryTable" totalsRowShown="0">
  <autoFilter ref="C1:E332"/>
  <tableColumns count="3">
    <tableColumn id="5" uniqueName="5" name="MonthName" queryTableFieldId="4" dataDxfId="4"/>
    <tableColumn id="2" uniqueName="2" name="Year" queryTableFieldId="2" dataDxfId="3"/>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195"/>
  <sheetViews>
    <sheetView zoomScaleNormal="100" workbookViewId="0">
      <selection activeCell="B75" sqref="B75:F85"/>
    </sheetView>
  </sheetViews>
  <sheetFormatPr defaultRowHeight="15" x14ac:dyDescent="0.25"/>
  <cols>
    <col min="1" max="1" width="5.42578125" bestFit="1" customWidth="1"/>
    <col min="2" max="2" width="36.42578125" bestFit="1" customWidth="1"/>
    <col min="3" max="3" width="10.85546875" bestFit="1" customWidth="1"/>
    <col min="4" max="4" width="20.85546875" customWidth="1"/>
    <col min="5" max="5" width="8.85546875" bestFit="1" customWidth="1"/>
    <col min="6" max="6" width="9.140625" customWidth="1"/>
    <col min="7" max="7" width="7.57031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7</v>
      </c>
      <c r="B1" t="str">
        <f>TEXT(DATE(A2,A1,1),"mmm")</f>
        <v>Jul</v>
      </c>
      <c r="C1" t="str">
        <f>TEXT(DATE(A2,A1,1),"Mmmm")</f>
        <v>July</v>
      </c>
      <c r="D1">
        <v>6</v>
      </c>
      <c r="E1" t="str">
        <f>TEXT(DATE(D2,D1,1),"Mmmm")</f>
        <v>June</v>
      </c>
    </row>
    <row r="2" spans="1:7" x14ac:dyDescent="0.25">
      <c r="A2">
        <v>2017</v>
      </c>
    </row>
    <row r="3" spans="1:7" x14ac:dyDescent="0.25">
      <c r="B3" s="11" t="s">
        <v>0</v>
      </c>
      <c r="C3" s="11"/>
      <c r="D3" s="11"/>
      <c r="E3" s="11"/>
      <c r="F3" s="11"/>
      <c r="G3" s="11"/>
    </row>
    <row r="4" spans="1:7" x14ac:dyDescent="0.25">
      <c r="B4" s="11" t="s">
        <v>90</v>
      </c>
      <c r="C4" s="11"/>
      <c r="D4" s="11"/>
      <c r="E4" s="11"/>
      <c r="F4" s="11"/>
      <c r="G4" s="11"/>
    </row>
    <row r="5" spans="1:7" x14ac:dyDescent="0.25">
      <c r="B5" s="11" t="s">
        <v>1</v>
      </c>
      <c r="C5" s="11"/>
      <c r="D5" s="11"/>
      <c r="E5" s="11"/>
      <c r="F5" s="11"/>
      <c r="G5" s="11"/>
    </row>
    <row r="8" spans="1:7" ht="30" x14ac:dyDescent="0.25">
      <c r="B8" s="121" t="s">
        <v>2</v>
      </c>
      <c r="C8" s="122"/>
      <c r="D8" s="1"/>
      <c r="E8" s="1" t="s">
        <v>3</v>
      </c>
      <c r="F8" s="1"/>
      <c r="G8" s="1"/>
    </row>
    <row r="9" spans="1:7" x14ac:dyDescent="0.25">
      <c r="B9" s="123"/>
      <c r="C9" s="124"/>
      <c r="D9" s="124"/>
      <c r="E9" s="124"/>
      <c r="F9" s="124"/>
      <c r="G9" s="125"/>
    </row>
    <row r="10" spans="1:7" x14ac:dyDescent="0.25">
      <c r="B10" s="121"/>
      <c r="C10" s="126"/>
      <c r="D10" s="126"/>
      <c r="E10" s="126"/>
      <c r="F10" s="126"/>
      <c r="G10" s="122"/>
    </row>
    <row r="11" spans="1:7" x14ac:dyDescent="0.25">
      <c r="A11">
        <v>1</v>
      </c>
      <c r="B11" s="22" t="s">
        <v>4</v>
      </c>
      <c r="C11" s="22" t="s">
        <v>5</v>
      </c>
      <c r="D11" s="22" t="s">
        <v>6</v>
      </c>
      <c r="E11" s="22" t="s">
        <v>7</v>
      </c>
      <c r="F11" s="22" t="s">
        <v>8</v>
      </c>
      <c r="G11" s="22" t="s">
        <v>9</v>
      </c>
    </row>
    <row r="12" spans="1:7" x14ac:dyDescent="0.25">
      <c r="B12" s="1" t="s">
        <v>81</v>
      </c>
      <c r="C12" s="1">
        <v>2.4</v>
      </c>
      <c r="D12" s="1">
        <v>11.3</v>
      </c>
      <c r="E12" s="1">
        <v>3.3</v>
      </c>
      <c r="F12" s="1">
        <v>11.2</v>
      </c>
      <c r="G12" s="1">
        <v>4.3</v>
      </c>
    </row>
    <row r="13" spans="1:7" x14ac:dyDescent="0.25">
      <c r="B13" s="1" t="s">
        <v>82</v>
      </c>
      <c r="C13" s="1">
        <v>2.5</v>
      </c>
      <c r="D13" s="1">
        <v>11</v>
      </c>
      <c r="E13" s="1">
        <v>3.3</v>
      </c>
      <c r="F13" s="1">
        <v>11.9</v>
      </c>
      <c r="G13" s="1">
        <v>4.3</v>
      </c>
    </row>
    <row r="14" spans="1:7" x14ac:dyDescent="0.25">
      <c r="B14" s="1" t="s">
        <v>84</v>
      </c>
      <c r="C14" s="1">
        <v>2.6</v>
      </c>
      <c r="D14" s="1">
        <v>10.6</v>
      </c>
      <c r="E14" s="1">
        <v>2.9</v>
      </c>
      <c r="F14" s="1">
        <v>13</v>
      </c>
      <c r="G14" s="1">
        <v>4.3</v>
      </c>
    </row>
    <row r="15" spans="1:7" x14ac:dyDescent="0.25">
      <c r="B15" s="1" t="s">
        <v>86</v>
      </c>
      <c r="C15" s="1">
        <v>2.7</v>
      </c>
      <c r="D15" s="1">
        <v>10.3</v>
      </c>
      <c r="E15" s="1">
        <v>0.3</v>
      </c>
      <c r="F15" s="1">
        <v>12.7</v>
      </c>
      <c r="G15" s="1">
        <v>4</v>
      </c>
    </row>
    <row r="16" spans="1:7" x14ac:dyDescent="0.25">
      <c r="B16" s="1" t="s">
        <v>88</v>
      </c>
      <c r="C16" s="1">
        <v>2.2999999999999998</v>
      </c>
      <c r="D16" s="1">
        <v>9.8000000000000007</v>
      </c>
      <c r="E16" s="1">
        <v>0.2</v>
      </c>
      <c r="F16" s="1">
        <v>13.5</v>
      </c>
      <c r="G16" s="1">
        <v>3.7</v>
      </c>
    </row>
    <row r="17" spans="1:7" x14ac:dyDescent="0.25">
      <c r="B17" s="1" t="s">
        <v>91</v>
      </c>
      <c r="C17" s="1">
        <v>2.4</v>
      </c>
      <c r="D17" s="1">
        <v>9.5</v>
      </c>
      <c r="E17" s="1">
        <v>0.2</v>
      </c>
      <c r="F17" s="1">
        <v>13.7</v>
      </c>
      <c r="G17" s="1">
        <v>3.7</v>
      </c>
    </row>
    <row r="18" spans="1:7" x14ac:dyDescent="0.25">
      <c r="B18" s="1" t="s">
        <v>94</v>
      </c>
      <c r="C18" s="1">
        <v>2.2999999999999998</v>
      </c>
      <c r="D18" s="1">
        <v>9.6999999999999993</v>
      </c>
      <c r="E18" s="1">
        <v>1.9</v>
      </c>
      <c r="F18" s="1">
        <v>12.7</v>
      </c>
      <c r="G18" s="1">
        <v>3.9</v>
      </c>
    </row>
    <row r="19" spans="1:7" x14ac:dyDescent="0.25">
      <c r="B19" s="1" t="s">
        <v>96</v>
      </c>
      <c r="C19" s="1">
        <v>2.4</v>
      </c>
      <c r="D19" s="1">
        <v>9.4</v>
      </c>
      <c r="E19" s="1">
        <v>2.4</v>
      </c>
      <c r="F19" s="1">
        <v>11.8</v>
      </c>
      <c r="G19" s="1">
        <v>3.9</v>
      </c>
    </row>
    <row r="20" spans="1:7" x14ac:dyDescent="0.25">
      <c r="B20" s="1" t="s">
        <v>100</v>
      </c>
      <c r="C20" s="1">
        <v>2.7</v>
      </c>
      <c r="D20" s="1">
        <v>9.1</v>
      </c>
      <c r="E20" s="1">
        <v>2</v>
      </c>
      <c r="F20" s="1">
        <v>11.7</v>
      </c>
      <c r="G20" s="1">
        <v>4</v>
      </c>
    </row>
    <row r="21" spans="1:7" x14ac:dyDescent="0.25">
      <c r="B21" s="1" t="s">
        <v>104</v>
      </c>
      <c r="C21" s="1">
        <v>2.6</v>
      </c>
      <c r="D21" s="1">
        <v>8.8000000000000007</v>
      </c>
      <c r="E21" s="1">
        <v>2.1</v>
      </c>
      <c r="F21" s="1">
        <v>10.7</v>
      </c>
      <c r="G21" s="1">
        <v>3.9</v>
      </c>
    </row>
    <row r="22" spans="1:7" x14ac:dyDescent="0.25">
      <c r="B22" s="1" t="s">
        <v>106</v>
      </c>
      <c r="C22" s="1">
        <v>2.4</v>
      </c>
      <c r="D22" s="1">
        <v>8.3000000000000007</v>
      </c>
      <c r="E22" s="1">
        <v>2.5</v>
      </c>
      <c r="F22" s="1">
        <v>9.8000000000000007</v>
      </c>
      <c r="G22" s="1">
        <v>3.7</v>
      </c>
    </row>
    <row r="23" spans="1:7" x14ac:dyDescent="0.25">
      <c r="B23" s="1" t="s">
        <v>109</v>
      </c>
      <c r="C23" s="1">
        <v>2.5</v>
      </c>
      <c r="D23" s="1">
        <v>8</v>
      </c>
      <c r="E23" s="1">
        <v>2.6</v>
      </c>
      <c r="F23" s="1">
        <v>9.4</v>
      </c>
      <c r="G23" s="1">
        <v>3.8</v>
      </c>
    </row>
    <row r="24" spans="1:7" x14ac:dyDescent="0.25">
      <c r="B24" s="1" t="s">
        <v>149</v>
      </c>
      <c r="C24" s="1">
        <v>2.2999999999999998</v>
      </c>
      <c r="D24" s="1">
        <v>7.3</v>
      </c>
      <c r="E24" s="1">
        <v>2.7</v>
      </c>
      <c r="F24" s="1">
        <v>8.5</v>
      </c>
      <c r="G24" s="1">
        <v>3.5</v>
      </c>
    </row>
    <row r="25" spans="1:7" x14ac:dyDescent="0.25">
      <c r="A25" t="s">
        <v>62</v>
      </c>
      <c r="B25" s="22" t="s">
        <v>4</v>
      </c>
      <c r="C25" s="22" t="s">
        <v>5</v>
      </c>
      <c r="D25" s="22" t="s">
        <v>6</v>
      </c>
      <c r="E25" s="22" t="s">
        <v>7</v>
      </c>
      <c r="F25" s="22" t="s">
        <v>8</v>
      </c>
      <c r="G25" s="22" t="s">
        <v>9</v>
      </c>
    </row>
    <row r="26" spans="1:7" x14ac:dyDescent="0.25">
      <c r="B26" s="1" t="s">
        <v>83</v>
      </c>
      <c r="C26" s="1">
        <v>0.1</v>
      </c>
      <c r="D26" s="1">
        <v>0.4</v>
      </c>
      <c r="E26" s="1">
        <v>-0.1</v>
      </c>
      <c r="F26" s="1">
        <v>0.9</v>
      </c>
      <c r="G26" s="1">
        <v>0.1</v>
      </c>
    </row>
    <row r="27" spans="1:7" x14ac:dyDescent="0.25">
      <c r="B27" s="1" t="s">
        <v>85</v>
      </c>
      <c r="C27" s="1">
        <v>0</v>
      </c>
      <c r="D27" s="1">
        <v>0.5</v>
      </c>
      <c r="E27" s="1">
        <v>-0.5</v>
      </c>
      <c r="F27" s="1">
        <v>1.5</v>
      </c>
      <c r="G27" s="1">
        <v>0.1</v>
      </c>
    </row>
    <row r="28" spans="1:7" x14ac:dyDescent="0.25">
      <c r="B28" s="1" t="s">
        <v>87</v>
      </c>
      <c r="C28" s="1">
        <v>0.2</v>
      </c>
      <c r="D28" s="1">
        <v>0.9</v>
      </c>
      <c r="E28" s="1">
        <v>-0.1</v>
      </c>
      <c r="F28" s="1">
        <v>0.8</v>
      </c>
      <c r="G28" s="1">
        <v>0.3</v>
      </c>
    </row>
    <row r="29" spans="1:7" x14ac:dyDescent="0.25">
      <c r="B29" s="1" t="s">
        <v>89</v>
      </c>
      <c r="C29" s="1">
        <v>-0.2</v>
      </c>
      <c r="D29" s="1">
        <v>0.5</v>
      </c>
      <c r="E29" s="1">
        <v>0</v>
      </c>
      <c r="F29" s="1">
        <v>1.5</v>
      </c>
      <c r="G29" s="1">
        <v>0</v>
      </c>
    </row>
    <row r="30" spans="1:7" x14ac:dyDescent="0.25">
      <c r="B30" s="1" t="s">
        <v>92</v>
      </c>
      <c r="C30" s="1">
        <v>0.1</v>
      </c>
      <c r="D30" s="1">
        <v>0</v>
      </c>
      <c r="E30" s="1">
        <v>0</v>
      </c>
      <c r="F30" s="1">
        <v>0.5</v>
      </c>
      <c r="G30" s="1">
        <v>0.1</v>
      </c>
    </row>
    <row r="31" spans="1:7" x14ac:dyDescent="0.25">
      <c r="B31" s="1" t="s">
        <v>93</v>
      </c>
      <c r="C31" s="1">
        <v>-0.1</v>
      </c>
      <c r="D31" s="1">
        <v>1</v>
      </c>
      <c r="E31" s="1">
        <v>1.6</v>
      </c>
      <c r="F31" s="1">
        <v>0.5</v>
      </c>
      <c r="G31" s="1">
        <v>0.4</v>
      </c>
    </row>
    <row r="32" spans="1:7" x14ac:dyDescent="0.25">
      <c r="B32" s="1" t="s">
        <v>97</v>
      </c>
      <c r="C32" s="1">
        <v>0.4</v>
      </c>
      <c r="D32" s="1">
        <v>0.9</v>
      </c>
      <c r="E32" s="1">
        <v>0.4</v>
      </c>
      <c r="F32" s="1">
        <v>0.6</v>
      </c>
      <c r="G32" s="1">
        <v>0.5</v>
      </c>
    </row>
    <row r="33" spans="1:7" x14ac:dyDescent="0.25">
      <c r="B33" s="1" t="s">
        <v>101</v>
      </c>
      <c r="C33" s="1">
        <v>0.8</v>
      </c>
      <c r="D33" s="1">
        <v>0.6</v>
      </c>
      <c r="E33" s="1">
        <v>-0.3</v>
      </c>
      <c r="F33" s="1">
        <v>0.6</v>
      </c>
      <c r="G33" s="1">
        <v>0.6</v>
      </c>
    </row>
    <row r="34" spans="1:7" x14ac:dyDescent="0.25">
      <c r="B34" s="1" t="s">
        <v>105</v>
      </c>
      <c r="C34" s="1">
        <v>0.3</v>
      </c>
      <c r="D34" s="1">
        <v>0.9</v>
      </c>
      <c r="E34" s="1">
        <v>0</v>
      </c>
      <c r="F34" s="1">
        <v>-0.1</v>
      </c>
      <c r="G34" s="1">
        <v>0.3</v>
      </c>
    </row>
    <row r="35" spans="1:7" x14ac:dyDescent="0.25">
      <c r="B35" s="1" t="s">
        <v>107</v>
      </c>
      <c r="C35" s="1">
        <v>0.3</v>
      </c>
      <c r="D35" s="1">
        <v>0.6</v>
      </c>
      <c r="E35" s="1">
        <v>0.7</v>
      </c>
      <c r="F35" s="1">
        <v>0.8</v>
      </c>
      <c r="G35" s="1">
        <v>0.5</v>
      </c>
    </row>
    <row r="36" spans="1:7" x14ac:dyDescent="0.25">
      <c r="B36" s="1" t="s">
        <v>111</v>
      </c>
      <c r="C36" s="1">
        <v>0.5</v>
      </c>
      <c r="D36" s="1">
        <v>0.6</v>
      </c>
      <c r="E36" s="1">
        <v>0.7</v>
      </c>
      <c r="F36" s="1">
        <v>0.4</v>
      </c>
      <c r="G36" s="1">
        <v>0.5</v>
      </c>
    </row>
    <row r="37" spans="1:7" x14ac:dyDescent="0.25">
      <c r="B37" s="1" t="s">
        <v>150</v>
      </c>
      <c r="C37" s="1">
        <v>0</v>
      </c>
      <c r="D37" s="1">
        <v>0.2</v>
      </c>
      <c r="E37" s="1">
        <v>0.5</v>
      </c>
      <c r="F37" s="1">
        <v>0.1</v>
      </c>
      <c r="G37" s="1">
        <v>0.1</v>
      </c>
    </row>
    <row r="38" spans="1:7" x14ac:dyDescent="0.25">
      <c r="A38">
        <v>2</v>
      </c>
      <c r="B38" s="22" t="s">
        <v>10</v>
      </c>
      <c r="C38" s="22">
        <v>2014</v>
      </c>
      <c r="D38" s="22">
        <v>2015</v>
      </c>
      <c r="E38" s="22">
        <v>2016</v>
      </c>
      <c r="F38" s="22">
        <v>2017</v>
      </c>
      <c r="G38" s="11"/>
    </row>
    <row r="39" spans="1:7" x14ac:dyDescent="0.25">
      <c r="B39" s="1" t="s">
        <v>11</v>
      </c>
      <c r="C39" s="1">
        <v>0.5</v>
      </c>
      <c r="D39" s="1">
        <v>1.2</v>
      </c>
      <c r="E39" s="1">
        <v>4.0999999999999996</v>
      </c>
      <c r="F39" s="1">
        <v>3.9</v>
      </c>
      <c r="G39" s="11"/>
    </row>
    <row r="40" spans="1:7" x14ac:dyDescent="0.25">
      <c r="B40" s="1" t="s">
        <v>12</v>
      </c>
      <c r="C40" s="1">
        <v>0.4</v>
      </c>
      <c r="D40" s="1">
        <v>1.8</v>
      </c>
      <c r="E40" s="1">
        <v>3.8</v>
      </c>
      <c r="F40" s="1">
        <v>3.9</v>
      </c>
      <c r="G40" s="11"/>
    </row>
    <row r="41" spans="1:7" x14ac:dyDescent="0.25">
      <c r="B41" s="1" t="s">
        <v>13</v>
      </c>
      <c r="C41" s="1">
        <v>0.8</v>
      </c>
      <c r="D41" s="1">
        <v>1.9</v>
      </c>
      <c r="E41" s="1">
        <v>3.9</v>
      </c>
      <c r="F41" s="1">
        <v>4</v>
      </c>
      <c r="G41" s="11"/>
    </row>
    <row r="42" spans="1:7" x14ac:dyDescent="0.25">
      <c r="B42" s="1" t="s">
        <v>14</v>
      </c>
      <c r="C42" s="1">
        <v>1</v>
      </c>
      <c r="D42" s="1">
        <v>2.4</v>
      </c>
      <c r="E42" s="1">
        <v>3.6</v>
      </c>
      <c r="F42" s="1">
        <v>3.9</v>
      </c>
      <c r="G42" s="11"/>
    </row>
    <row r="43" spans="1:7" x14ac:dyDescent="0.25">
      <c r="B43" s="1" t="s">
        <v>15</v>
      </c>
      <c r="C43" s="1">
        <v>1.1000000000000001</v>
      </c>
      <c r="D43" s="1">
        <v>2.6</v>
      </c>
      <c r="E43" s="1">
        <v>3.7</v>
      </c>
      <c r="F43" s="1">
        <v>3.7</v>
      </c>
      <c r="G43" s="11"/>
    </row>
    <row r="44" spans="1:7" x14ac:dyDescent="0.25">
      <c r="B44" s="1" t="s">
        <v>16</v>
      </c>
      <c r="C44" s="1">
        <v>0.9</v>
      </c>
      <c r="D44" s="1">
        <v>3</v>
      </c>
      <c r="E44" s="1">
        <v>3.9</v>
      </c>
      <c r="F44" s="1">
        <v>3.8</v>
      </c>
      <c r="G44" s="11"/>
    </row>
    <row r="45" spans="1:7" x14ac:dyDescent="0.25">
      <c r="B45" s="1" t="s">
        <v>17</v>
      </c>
      <c r="C45" s="1">
        <v>1.3</v>
      </c>
      <c r="D45" s="1">
        <v>2.7</v>
      </c>
      <c r="E45" s="1">
        <v>4.3</v>
      </c>
      <c r="F45" s="1">
        <v>3.5</v>
      </c>
      <c r="G45" s="11"/>
    </row>
    <row r="46" spans="1:7" x14ac:dyDescent="0.25">
      <c r="B46" s="1" t="s">
        <v>18</v>
      </c>
      <c r="C46" s="1">
        <v>1</v>
      </c>
      <c r="D46" s="1">
        <v>3.3</v>
      </c>
      <c r="E46" s="1">
        <v>4.3</v>
      </c>
      <c r="F46" s="1"/>
      <c r="G46" s="11"/>
    </row>
    <row r="47" spans="1:7" x14ac:dyDescent="0.25">
      <c r="B47" s="1" t="s">
        <v>19</v>
      </c>
      <c r="C47" s="1">
        <v>1.1000000000000001</v>
      </c>
      <c r="D47" s="1">
        <v>3.3</v>
      </c>
      <c r="E47" s="1">
        <v>4.3</v>
      </c>
      <c r="F47" s="1"/>
      <c r="G47" s="11"/>
    </row>
    <row r="48" spans="1:7" x14ac:dyDescent="0.25">
      <c r="B48" s="1" t="s">
        <v>20</v>
      </c>
      <c r="C48" s="1">
        <v>0.9</v>
      </c>
      <c r="D48" s="1">
        <v>4</v>
      </c>
      <c r="E48" s="1">
        <v>4</v>
      </c>
      <c r="F48" s="1"/>
      <c r="G48" s="11"/>
    </row>
    <row r="49" spans="1:7" x14ac:dyDescent="0.25">
      <c r="B49" s="1" t="s">
        <v>21</v>
      </c>
      <c r="C49" s="1">
        <v>1.5</v>
      </c>
      <c r="D49" s="1">
        <v>3.7</v>
      </c>
      <c r="E49" s="1">
        <v>3.7</v>
      </c>
      <c r="F49" s="1"/>
      <c r="G49" s="11"/>
    </row>
    <row r="50" spans="1:7" x14ac:dyDescent="0.25">
      <c r="B50" s="1" t="s">
        <v>22</v>
      </c>
      <c r="C50" s="1">
        <v>1.4</v>
      </c>
      <c r="D50" s="1">
        <v>3.9</v>
      </c>
      <c r="E50" s="1">
        <v>3.7</v>
      </c>
      <c r="F50" s="1"/>
      <c r="G50" s="11"/>
    </row>
    <row r="51" spans="1:7" x14ac:dyDescent="0.25">
      <c r="A51">
        <v>3</v>
      </c>
      <c r="B51" s="22" t="s">
        <v>23</v>
      </c>
      <c r="C51" s="22">
        <v>2013</v>
      </c>
      <c r="D51" s="22">
        <v>2014</v>
      </c>
      <c r="E51" s="22">
        <v>2015</v>
      </c>
      <c r="F51" s="22">
        <v>2016</v>
      </c>
      <c r="G51" s="22">
        <v>2017</v>
      </c>
    </row>
    <row r="52" spans="1:7" x14ac:dyDescent="0.25">
      <c r="B52" s="1" t="s">
        <v>11</v>
      </c>
      <c r="C52" s="1">
        <v>380042</v>
      </c>
      <c r="D52" s="1">
        <v>381819</v>
      </c>
      <c r="E52" s="1">
        <v>386528</v>
      </c>
      <c r="F52" s="1">
        <v>402208</v>
      </c>
      <c r="G52" s="1">
        <v>417833</v>
      </c>
    </row>
    <row r="53" spans="1:7" x14ac:dyDescent="0.25">
      <c r="B53" s="1" t="s">
        <v>12</v>
      </c>
      <c r="C53" s="1">
        <v>380414</v>
      </c>
      <c r="D53" s="1">
        <v>381985</v>
      </c>
      <c r="E53" s="1">
        <v>388976</v>
      </c>
      <c r="F53" s="1">
        <v>403917</v>
      </c>
      <c r="G53" s="1">
        <v>419762</v>
      </c>
    </row>
    <row r="54" spans="1:7" x14ac:dyDescent="0.25">
      <c r="B54" s="1" t="s">
        <v>13</v>
      </c>
      <c r="C54" s="1">
        <v>380540</v>
      </c>
      <c r="D54" s="1">
        <v>383575</v>
      </c>
      <c r="E54" s="1">
        <v>390817</v>
      </c>
      <c r="F54" s="1">
        <v>405983</v>
      </c>
      <c r="G54" s="1">
        <v>422278</v>
      </c>
    </row>
    <row r="55" spans="1:7" x14ac:dyDescent="0.25">
      <c r="B55" s="1" t="s">
        <v>14</v>
      </c>
      <c r="C55" s="1">
        <v>380487</v>
      </c>
      <c r="D55" s="1">
        <v>384265</v>
      </c>
      <c r="E55" s="1">
        <v>393439</v>
      </c>
      <c r="F55" s="1">
        <v>407763</v>
      </c>
      <c r="G55" s="1">
        <v>423747</v>
      </c>
    </row>
    <row r="56" spans="1:7" x14ac:dyDescent="0.25">
      <c r="B56" s="1" t="s">
        <v>15</v>
      </c>
      <c r="C56" s="1">
        <v>381372</v>
      </c>
      <c r="D56" s="1">
        <v>385619</v>
      </c>
      <c r="E56" s="1">
        <v>395621</v>
      </c>
      <c r="F56" s="1">
        <v>410338</v>
      </c>
      <c r="G56" s="1">
        <v>425656</v>
      </c>
    </row>
    <row r="57" spans="1:7" x14ac:dyDescent="0.25">
      <c r="B57" s="1" t="s">
        <v>16</v>
      </c>
      <c r="C57" s="1">
        <v>381672</v>
      </c>
      <c r="D57" s="1">
        <v>385243</v>
      </c>
      <c r="E57" s="1">
        <v>396973</v>
      </c>
      <c r="F57" s="1">
        <v>412333</v>
      </c>
      <c r="G57" s="1">
        <v>427818</v>
      </c>
    </row>
    <row r="58" spans="1:7" x14ac:dyDescent="0.25">
      <c r="B58" s="1" t="s">
        <v>17</v>
      </c>
      <c r="C58" s="1">
        <v>381299</v>
      </c>
      <c r="D58" s="1">
        <v>386243</v>
      </c>
      <c r="E58" s="1">
        <v>396503</v>
      </c>
      <c r="F58" s="1">
        <v>413746</v>
      </c>
      <c r="G58" s="1">
        <v>428209</v>
      </c>
    </row>
    <row r="59" spans="1:7" x14ac:dyDescent="0.25">
      <c r="B59" s="1" t="s">
        <v>18</v>
      </c>
      <c r="C59" s="1">
        <v>380486</v>
      </c>
      <c r="D59" s="1">
        <v>384478</v>
      </c>
      <c r="E59" s="1">
        <v>397007</v>
      </c>
      <c r="F59" s="1">
        <v>414242</v>
      </c>
      <c r="G59" s="1"/>
    </row>
    <row r="60" spans="1:7" x14ac:dyDescent="0.25">
      <c r="B60" s="1" t="s">
        <v>19</v>
      </c>
      <c r="C60" s="1">
        <v>380165</v>
      </c>
      <c r="D60" s="1">
        <v>384501</v>
      </c>
      <c r="E60" s="1">
        <v>397326</v>
      </c>
      <c r="F60" s="1">
        <v>414558</v>
      </c>
      <c r="G60" s="1"/>
    </row>
    <row r="61" spans="1:7" x14ac:dyDescent="0.25">
      <c r="B61" s="1" t="s">
        <v>20</v>
      </c>
      <c r="C61" s="1">
        <v>381178</v>
      </c>
      <c r="D61" s="1">
        <v>384700</v>
      </c>
      <c r="E61" s="1">
        <v>399928</v>
      </c>
      <c r="F61" s="1">
        <v>415979</v>
      </c>
      <c r="G61" s="1"/>
    </row>
    <row r="62" spans="1:7" x14ac:dyDescent="0.25">
      <c r="B62" s="1" t="s">
        <v>21</v>
      </c>
      <c r="C62" s="1">
        <v>381224</v>
      </c>
      <c r="D62" s="1">
        <v>386912</v>
      </c>
      <c r="E62" s="1">
        <v>401280</v>
      </c>
      <c r="F62" s="1">
        <v>416046</v>
      </c>
      <c r="G62" s="1"/>
    </row>
    <row r="63" spans="1:7" x14ac:dyDescent="0.25">
      <c r="B63" s="1" t="s">
        <v>22</v>
      </c>
      <c r="C63" s="1">
        <v>380809</v>
      </c>
      <c r="D63" s="1">
        <v>386222</v>
      </c>
      <c r="E63" s="1">
        <v>401440</v>
      </c>
      <c r="F63" s="1">
        <v>416337</v>
      </c>
      <c r="G63" s="1"/>
    </row>
    <row r="64" spans="1:7" x14ac:dyDescent="0.25">
      <c r="A64">
        <v>4</v>
      </c>
      <c r="B64" s="22" t="s">
        <v>24</v>
      </c>
      <c r="C64" s="22" t="s">
        <v>5</v>
      </c>
      <c r="D64" s="22" t="s">
        <v>6</v>
      </c>
      <c r="E64" s="22" t="s">
        <v>7</v>
      </c>
      <c r="F64" s="22" t="s">
        <v>8</v>
      </c>
      <c r="G64" s="22" t="s">
        <v>9</v>
      </c>
    </row>
    <row r="65" spans="1:7" x14ac:dyDescent="0.25">
      <c r="B65" s="1">
        <v>2013</v>
      </c>
      <c r="C65" s="1">
        <v>256474</v>
      </c>
      <c r="D65" s="1">
        <v>69510</v>
      </c>
      <c r="E65" s="1">
        <v>49387</v>
      </c>
      <c r="F65" s="1">
        <v>5928</v>
      </c>
      <c r="G65" s="1">
        <v>381299</v>
      </c>
    </row>
    <row r="66" spans="1:7" x14ac:dyDescent="0.25">
      <c r="B66" s="1">
        <v>2014</v>
      </c>
      <c r="C66" s="1">
        <v>257541</v>
      </c>
      <c r="D66" s="1">
        <v>71272</v>
      </c>
      <c r="E66" s="1">
        <v>51107</v>
      </c>
      <c r="F66" s="1">
        <v>6323</v>
      </c>
      <c r="G66" s="1">
        <v>386243</v>
      </c>
    </row>
    <row r="67" spans="1:7" x14ac:dyDescent="0.25">
      <c r="B67" s="1">
        <v>2015</v>
      </c>
      <c r="C67" s="1">
        <v>265551</v>
      </c>
      <c r="D67" s="1">
        <v>74999</v>
      </c>
      <c r="E67" s="1">
        <v>49403</v>
      </c>
      <c r="F67" s="1">
        <v>6550</v>
      </c>
      <c r="G67" s="1">
        <v>396503</v>
      </c>
    </row>
    <row r="68" spans="1:7" x14ac:dyDescent="0.25">
      <c r="B68" s="1">
        <v>2016</v>
      </c>
      <c r="C68" s="1">
        <v>271963</v>
      </c>
      <c r="D68" s="1">
        <v>83481</v>
      </c>
      <c r="E68" s="1">
        <v>51021</v>
      </c>
      <c r="F68" s="1">
        <v>7281</v>
      </c>
      <c r="G68" s="1">
        <v>413746</v>
      </c>
    </row>
    <row r="69" spans="1:7" x14ac:dyDescent="0.25">
      <c r="B69" s="1">
        <v>2017</v>
      </c>
      <c r="C69" s="1">
        <v>278325</v>
      </c>
      <c r="D69" s="1">
        <v>89576</v>
      </c>
      <c r="E69" s="1">
        <v>52408</v>
      </c>
      <c r="F69" s="1">
        <v>7900</v>
      </c>
      <c r="G69" s="1">
        <v>428209</v>
      </c>
    </row>
    <row r="70" spans="1:7" x14ac:dyDescent="0.25">
      <c r="A70">
        <v>5</v>
      </c>
      <c r="B70" s="22" t="s">
        <v>24</v>
      </c>
      <c r="C70" s="22" t="s">
        <v>5</v>
      </c>
      <c r="D70" s="22" t="s">
        <v>6</v>
      </c>
      <c r="E70" s="22" t="s">
        <v>7</v>
      </c>
      <c r="F70" s="22" t="s">
        <v>8</v>
      </c>
      <c r="G70" s="11"/>
    </row>
    <row r="71" spans="1:7" x14ac:dyDescent="0.25">
      <c r="B71" s="1">
        <v>2006</v>
      </c>
      <c r="C71" s="1">
        <v>65.7</v>
      </c>
      <c r="D71" s="1">
        <v>17.399999999999999</v>
      </c>
      <c r="E71" s="1">
        <v>14.7</v>
      </c>
      <c r="F71" s="1">
        <v>2.1</v>
      </c>
      <c r="G71" s="11"/>
    </row>
    <row r="72" spans="1:7" x14ac:dyDescent="0.25">
      <c r="B72" s="1">
        <v>2012</v>
      </c>
      <c r="C72" s="1">
        <v>67.2</v>
      </c>
      <c r="D72" s="1">
        <v>18</v>
      </c>
      <c r="E72" s="1">
        <v>13.6</v>
      </c>
      <c r="F72" s="1">
        <v>1.3</v>
      </c>
      <c r="G72" s="11"/>
    </row>
    <row r="73" spans="1:7" x14ac:dyDescent="0.25">
      <c r="B73" s="1">
        <v>2016</v>
      </c>
      <c r="C73" s="1">
        <v>65.7</v>
      </c>
      <c r="D73" s="1">
        <v>20.2</v>
      </c>
      <c r="E73" s="1">
        <v>12.3</v>
      </c>
      <c r="F73" s="1">
        <v>1.8</v>
      </c>
      <c r="G73" s="11"/>
    </row>
    <row r="74" spans="1:7" x14ac:dyDescent="0.25">
      <c r="B74" s="1">
        <v>2017</v>
      </c>
      <c r="C74" s="1">
        <v>65</v>
      </c>
      <c r="D74" s="1">
        <v>20.9</v>
      </c>
      <c r="E74" s="1">
        <v>12.2</v>
      </c>
      <c r="F74" s="1">
        <v>1.8</v>
      </c>
      <c r="G74" s="11"/>
    </row>
    <row r="75" spans="1:7" ht="45" x14ac:dyDescent="0.25">
      <c r="A75">
        <v>6</v>
      </c>
      <c r="B75" s="22" t="s">
        <v>25</v>
      </c>
      <c r="C75" s="22" t="s">
        <v>26</v>
      </c>
      <c r="D75" s="22" t="s">
        <v>27</v>
      </c>
      <c r="E75" s="22" t="s">
        <v>98</v>
      </c>
      <c r="F75" s="22" t="s">
        <v>151</v>
      </c>
      <c r="G75" s="11"/>
    </row>
    <row r="76" spans="1:7" ht="60" x14ac:dyDescent="0.25">
      <c r="B76" s="1">
        <v>1</v>
      </c>
      <c r="C76" s="1" t="s">
        <v>152</v>
      </c>
      <c r="D76" s="1">
        <v>100816</v>
      </c>
      <c r="E76" s="1" t="s">
        <v>5</v>
      </c>
      <c r="F76" s="1" t="s">
        <v>152</v>
      </c>
      <c r="G76" s="11"/>
    </row>
    <row r="77" spans="1:7" ht="45" x14ac:dyDescent="0.25">
      <c r="B77" s="1">
        <v>2</v>
      </c>
      <c r="C77" s="1" t="s">
        <v>153</v>
      </c>
      <c r="D77" s="1">
        <v>82959</v>
      </c>
      <c r="E77" s="1" t="s">
        <v>5</v>
      </c>
      <c r="F77" s="1" t="s">
        <v>153</v>
      </c>
      <c r="G77" s="11"/>
    </row>
    <row r="78" spans="1:7" ht="30" x14ac:dyDescent="0.25">
      <c r="B78" s="1">
        <v>3</v>
      </c>
      <c r="C78" s="1" t="s">
        <v>154</v>
      </c>
      <c r="D78" s="1">
        <v>81949</v>
      </c>
      <c r="E78" s="1" t="s">
        <v>5</v>
      </c>
      <c r="F78" s="1" t="s">
        <v>154</v>
      </c>
      <c r="G78" s="11"/>
    </row>
    <row r="79" spans="1:7" ht="60" x14ac:dyDescent="0.25">
      <c r="B79" s="1">
        <v>4</v>
      </c>
      <c r="C79" s="1" t="s">
        <v>28</v>
      </c>
      <c r="D79" s="1">
        <v>55356</v>
      </c>
      <c r="E79" s="1" t="s">
        <v>6</v>
      </c>
      <c r="F79" s="1" t="s">
        <v>28</v>
      </c>
      <c r="G79" s="11"/>
    </row>
    <row r="80" spans="1:7" ht="30" x14ac:dyDescent="0.25">
      <c r="B80" s="1">
        <v>5</v>
      </c>
      <c r="C80" s="1" t="s">
        <v>29</v>
      </c>
      <c r="D80" s="1">
        <v>17639</v>
      </c>
      <c r="E80" s="1" t="s">
        <v>6</v>
      </c>
      <c r="F80" s="1" t="s">
        <v>29</v>
      </c>
      <c r="G80" s="11"/>
    </row>
    <row r="81" spans="1:7" ht="45" x14ac:dyDescent="0.25">
      <c r="B81" s="1">
        <v>6</v>
      </c>
      <c r="C81" s="1" t="s">
        <v>155</v>
      </c>
      <c r="D81" s="1">
        <v>12601</v>
      </c>
      <c r="E81" s="1" t="s">
        <v>5</v>
      </c>
      <c r="F81" s="1" t="s">
        <v>155</v>
      </c>
      <c r="G81" s="11"/>
    </row>
    <row r="82" spans="1:7" ht="45" x14ac:dyDescent="0.25">
      <c r="B82" s="1">
        <v>7</v>
      </c>
      <c r="C82" s="1" t="s">
        <v>31</v>
      </c>
      <c r="D82" s="1">
        <v>11759</v>
      </c>
      <c r="E82" s="1" t="s">
        <v>7</v>
      </c>
      <c r="F82" s="1" t="s">
        <v>30</v>
      </c>
      <c r="G82" s="11"/>
    </row>
    <row r="83" spans="1:7" ht="45" x14ac:dyDescent="0.25">
      <c r="B83" s="1">
        <v>8</v>
      </c>
      <c r="C83" s="1" t="s">
        <v>30</v>
      </c>
      <c r="D83" s="1">
        <v>11624</v>
      </c>
      <c r="E83" s="1" t="s">
        <v>7</v>
      </c>
      <c r="F83" s="1" t="s">
        <v>31</v>
      </c>
      <c r="G83" s="11"/>
    </row>
    <row r="84" spans="1:7" ht="60" x14ac:dyDescent="0.25">
      <c r="B84" s="1">
        <v>9</v>
      </c>
      <c r="C84" s="1" t="s">
        <v>33</v>
      </c>
      <c r="D84" s="1">
        <v>6217</v>
      </c>
      <c r="E84" s="1" t="s">
        <v>6</v>
      </c>
      <c r="F84" s="1" t="s">
        <v>32</v>
      </c>
      <c r="G84" s="11"/>
    </row>
    <row r="85" spans="1:7" ht="45" x14ac:dyDescent="0.25">
      <c r="B85" s="1">
        <v>10</v>
      </c>
      <c r="C85" s="1" t="s">
        <v>156</v>
      </c>
      <c r="D85" s="1">
        <v>5738</v>
      </c>
      <c r="E85" s="1" t="s">
        <v>8</v>
      </c>
      <c r="F85" s="1" t="s">
        <v>156</v>
      </c>
      <c r="G85" s="11"/>
    </row>
    <row r="86" spans="1:7" x14ac:dyDescent="0.25">
      <c r="A86">
        <v>7</v>
      </c>
      <c r="B86" s="22" t="s">
        <v>10</v>
      </c>
      <c r="C86" s="22">
        <v>2014</v>
      </c>
      <c r="D86" s="22">
        <v>2015</v>
      </c>
      <c r="E86" s="22">
        <v>2016</v>
      </c>
      <c r="F86" s="22">
        <v>2017</v>
      </c>
      <c r="G86" s="11"/>
    </row>
    <row r="87" spans="1:7" x14ac:dyDescent="0.25">
      <c r="B87" s="1" t="s">
        <v>11</v>
      </c>
      <c r="C87" s="1">
        <v>0.4</v>
      </c>
      <c r="D87" s="1">
        <v>0.8</v>
      </c>
      <c r="E87" s="1">
        <v>3.3</v>
      </c>
      <c r="F87" s="1">
        <v>2.2999999999999998</v>
      </c>
      <c r="G87" s="11"/>
    </row>
    <row r="88" spans="1:7" x14ac:dyDescent="0.25">
      <c r="B88" s="1" t="s">
        <v>12</v>
      </c>
      <c r="C88" s="1">
        <v>0.1</v>
      </c>
      <c r="D88" s="1">
        <v>1.4</v>
      </c>
      <c r="E88" s="1">
        <v>3.2</v>
      </c>
      <c r="F88" s="1">
        <v>2.4</v>
      </c>
      <c r="G88" s="11"/>
    </row>
    <row r="89" spans="1:7" x14ac:dyDescent="0.25">
      <c r="B89" s="1" t="s">
        <v>13</v>
      </c>
      <c r="C89" s="1">
        <v>0.6</v>
      </c>
      <c r="D89" s="1">
        <v>1.7</v>
      </c>
      <c r="E89" s="1">
        <v>2.9</v>
      </c>
      <c r="F89" s="1">
        <v>2.7</v>
      </c>
      <c r="G89" s="11"/>
    </row>
    <row r="90" spans="1:7" x14ac:dyDescent="0.25">
      <c r="B90" s="1" t="s">
        <v>14</v>
      </c>
      <c r="C90" s="1">
        <v>0.4</v>
      </c>
      <c r="D90" s="1">
        <v>2.4</v>
      </c>
      <c r="E90" s="1">
        <v>2.4</v>
      </c>
      <c r="F90" s="1">
        <v>2.6</v>
      </c>
      <c r="G90" s="11"/>
    </row>
    <row r="91" spans="1:7" x14ac:dyDescent="0.25">
      <c r="B91" s="1" t="s">
        <v>15</v>
      </c>
      <c r="C91" s="1">
        <v>0.5</v>
      </c>
      <c r="D91" s="1">
        <v>2.7</v>
      </c>
      <c r="E91" s="1">
        <v>2.2999999999999998</v>
      </c>
      <c r="F91" s="1">
        <v>2.4</v>
      </c>
      <c r="G91" s="11"/>
    </row>
    <row r="92" spans="1:7" x14ac:dyDescent="0.25">
      <c r="B92" s="1" t="s">
        <v>16</v>
      </c>
      <c r="C92" s="1">
        <v>0.3</v>
      </c>
      <c r="D92" s="1">
        <v>3.1</v>
      </c>
      <c r="E92" s="1">
        <v>2.2999999999999998</v>
      </c>
      <c r="F92" s="1">
        <v>2.5</v>
      </c>
      <c r="G92" s="11"/>
    </row>
    <row r="93" spans="1:7" x14ac:dyDescent="0.25">
      <c r="B93" s="1" t="s">
        <v>17</v>
      </c>
      <c r="C93" s="1">
        <v>0.4</v>
      </c>
      <c r="D93" s="1">
        <v>3.1</v>
      </c>
      <c r="E93" s="1">
        <v>2.4</v>
      </c>
      <c r="F93" s="1">
        <v>2.2999999999999998</v>
      </c>
      <c r="G93" s="11"/>
    </row>
    <row r="94" spans="1:7" x14ac:dyDescent="0.25">
      <c r="B94" s="1" t="s">
        <v>18</v>
      </c>
      <c r="C94" s="1">
        <v>0.1</v>
      </c>
      <c r="D94" s="1">
        <v>3.7</v>
      </c>
      <c r="E94" s="1">
        <v>2.5</v>
      </c>
      <c r="F94" s="1"/>
      <c r="G94" s="11"/>
    </row>
    <row r="95" spans="1:7" x14ac:dyDescent="0.25">
      <c r="B95" s="1" t="s">
        <v>19</v>
      </c>
      <c r="C95" s="1">
        <v>0.4</v>
      </c>
      <c r="D95" s="1">
        <v>3.6</v>
      </c>
      <c r="E95" s="1">
        <v>2.6</v>
      </c>
      <c r="F95" s="1"/>
      <c r="G95" s="11"/>
    </row>
    <row r="96" spans="1:7" x14ac:dyDescent="0.25">
      <c r="B96" s="1" t="s">
        <v>20</v>
      </c>
      <c r="C96" s="1">
        <v>0.3</v>
      </c>
      <c r="D96" s="1">
        <v>3.6</v>
      </c>
      <c r="E96" s="1">
        <v>2.7</v>
      </c>
      <c r="F96" s="1"/>
      <c r="G96" s="11"/>
    </row>
    <row r="97" spans="1:14" x14ac:dyDescent="0.25">
      <c r="B97" s="1" t="s">
        <v>21</v>
      </c>
      <c r="C97" s="1">
        <v>0.4</v>
      </c>
      <c r="D97" s="1">
        <v>3.7</v>
      </c>
      <c r="E97" s="1">
        <v>2.2999999999999998</v>
      </c>
      <c r="F97" s="1"/>
      <c r="G97" s="11"/>
      <c r="H97" s="11"/>
      <c r="I97" s="11"/>
      <c r="J97" s="11"/>
      <c r="K97" s="11"/>
      <c r="L97" s="11"/>
      <c r="M97" s="11"/>
      <c r="N97" s="11"/>
    </row>
    <row r="98" spans="1:14" x14ac:dyDescent="0.25">
      <c r="B98" s="1" t="s">
        <v>22</v>
      </c>
      <c r="C98" s="1">
        <v>0.8</v>
      </c>
      <c r="D98" s="1">
        <v>3.5</v>
      </c>
      <c r="E98" s="1">
        <v>2.4</v>
      </c>
      <c r="F98" s="1"/>
      <c r="G98" s="11"/>
      <c r="H98" s="11"/>
      <c r="I98" s="11"/>
      <c r="J98" s="11"/>
      <c r="K98" s="11"/>
      <c r="L98" s="11"/>
      <c r="M98" s="11"/>
      <c r="N98" s="11"/>
    </row>
    <row r="99" spans="1:14" x14ac:dyDescent="0.25">
      <c r="A99">
        <v>8</v>
      </c>
      <c r="B99" s="22" t="s">
        <v>23</v>
      </c>
      <c r="C99" s="22">
        <v>2013</v>
      </c>
      <c r="D99" s="22">
        <v>2014</v>
      </c>
      <c r="E99" s="22">
        <v>2015</v>
      </c>
      <c r="F99" s="22">
        <v>2016</v>
      </c>
      <c r="G99" s="22">
        <v>2017</v>
      </c>
      <c r="H99" s="11"/>
      <c r="I99" s="11"/>
      <c r="J99" s="11"/>
      <c r="K99" s="11"/>
      <c r="L99" s="11"/>
      <c r="M99" s="11"/>
      <c r="N99" s="11"/>
    </row>
    <row r="100" spans="1:14" x14ac:dyDescent="0.25">
      <c r="B100" s="1" t="s">
        <v>11</v>
      </c>
      <c r="C100" s="1">
        <v>254.37700000000001</v>
      </c>
      <c r="D100" s="1">
        <v>255.518</v>
      </c>
      <c r="E100" s="1">
        <v>257.62700000000001</v>
      </c>
      <c r="F100" s="1">
        <v>266.245</v>
      </c>
      <c r="G100" s="1">
        <v>272.40699999999998</v>
      </c>
      <c r="H100" s="11"/>
      <c r="I100" s="11"/>
      <c r="J100" s="11"/>
      <c r="K100" s="11"/>
      <c r="L100" s="11"/>
      <c r="M100" s="11"/>
      <c r="N100" s="11"/>
    </row>
    <row r="101" spans="1:14" ht="15.75" thickBot="1" x14ac:dyDescent="0.3">
      <c r="B101" s="1" t="s">
        <v>12</v>
      </c>
      <c r="C101" s="1">
        <v>254.95500000000001</v>
      </c>
      <c r="D101" s="1">
        <v>255.15799999999999</v>
      </c>
      <c r="E101" s="1">
        <v>258.79599999999999</v>
      </c>
      <c r="F101" s="1">
        <v>266.98700000000002</v>
      </c>
      <c r="G101" s="1">
        <v>273.36500000000001</v>
      </c>
      <c r="H101" s="11"/>
      <c r="I101" s="11"/>
      <c r="J101" s="11"/>
      <c r="K101" s="11"/>
      <c r="L101" s="11"/>
      <c r="M101" s="11"/>
      <c r="N101" s="11"/>
    </row>
    <row r="102" spans="1:14" x14ac:dyDescent="0.25">
      <c r="B102" s="1" t="s">
        <v>13</v>
      </c>
      <c r="C102" s="1">
        <v>254.87100000000001</v>
      </c>
      <c r="D102" s="1">
        <v>256.34199999999998</v>
      </c>
      <c r="E102" s="1">
        <v>260.79399999999998</v>
      </c>
      <c r="F102" s="1">
        <v>268.375</v>
      </c>
      <c r="G102" s="1">
        <v>275.50299999999999</v>
      </c>
      <c r="H102" s="11"/>
      <c r="I102" s="96" t="s">
        <v>122</v>
      </c>
      <c r="J102" s="11"/>
      <c r="K102" s="11"/>
      <c r="L102" s="11"/>
      <c r="M102" s="11"/>
      <c r="N102" s="11"/>
    </row>
    <row r="103" spans="1:14" x14ac:dyDescent="0.25">
      <c r="B103" s="1" t="s">
        <v>14</v>
      </c>
      <c r="C103" s="1">
        <v>255.67400000000001</v>
      </c>
      <c r="D103" s="1">
        <v>256.73200000000003</v>
      </c>
      <c r="E103" s="1">
        <v>262.90499999999997</v>
      </c>
      <c r="F103" s="1">
        <v>269.16899999999998</v>
      </c>
      <c r="G103" s="1">
        <v>276.22500000000002</v>
      </c>
      <c r="H103" s="11"/>
      <c r="I103" s="97" t="s">
        <v>113</v>
      </c>
      <c r="J103" s="11"/>
      <c r="K103" s="11"/>
      <c r="L103" s="11"/>
      <c r="M103" s="11"/>
      <c r="N103" s="11"/>
    </row>
    <row r="104" spans="1:14" x14ac:dyDescent="0.25">
      <c r="B104" s="1" t="s">
        <v>15</v>
      </c>
      <c r="C104" s="1">
        <v>256.274</v>
      </c>
      <c r="D104" s="1">
        <v>257.57799999999997</v>
      </c>
      <c r="E104" s="1">
        <v>264.43799999999999</v>
      </c>
      <c r="F104" s="1">
        <v>270.55900000000003</v>
      </c>
      <c r="G104" s="1">
        <v>277.13499999999999</v>
      </c>
      <c r="H104" s="11"/>
      <c r="I104" s="97" t="s">
        <v>123</v>
      </c>
      <c r="J104" s="11"/>
      <c r="K104" s="11"/>
      <c r="L104" s="11"/>
      <c r="M104" s="11"/>
      <c r="N104" s="11"/>
    </row>
    <row r="105" spans="1:14" x14ac:dyDescent="0.25">
      <c r="B105" s="1" t="s">
        <v>16</v>
      </c>
      <c r="C105" s="1">
        <v>256.791</v>
      </c>
      <c r="D105" s="1">
        <v>257.49099999999999</v>
      </c>
      <c r="E105" s="1">
        <v>265.48599999999999</v>
      </c>
      <c r="F105" s="1">
        <v>271.50299999999999</v>
      </c>
      <c r="G105" s="1">
        <v>278.39</v>
      </c>
      <c r="H105" s="11"/>
      <c r="I105" s="98" t="s">
        <v>114</v>
      </c>
      <c r="J105" s="11"/>
      <c r="K105" s="11"/>
      <c r="L105" s="11"/>
      <c r="M105" s="11"/>
      <c r="N105" s="11"/>
    </row>
    <row r="106" spans="1:14" x14ac:dyDescent="0.25">
      <c r="B106" s="1" t="s">
        <v>17</v>
      </c>
      <c r="C106" s="1">
        <v>256.47399999999999</v>
      </c>
      <c r="D106" s="1">
        <v>257.541</v>
      </c>
      <c r="E106" s="1">
        <v>265.55099999999999</v>
      </c>
      <c r="F106" s="1">
        <v>271.96300000000002</v>
      </c>
      <c r="G106" s="1">
        <v>278.32499999999999</v>
      </c>
      <c r="H106" s="11"/>
      <c r="I106" s="98" t="s">
        <v>115</v>
      </c>
      <c r="J106" s="11"/>
      <c r="K106" s="11"/>
      <c r="L106" s="11"/>
      <c r="M106" s="11"/>
      <c r="N106" s="11"/>
    </row>
    <row r="107" spans="1:14" x14ac:dyDescent="0.25">
      <c r="B107" s="1" t="s">
        <v>18</v>
      </c>
      <c r="C107" s="1">
        <v>255.8</v>
      </c>
      <c r="D107" s="1">
        <v>256.09500000000003</v>
      </c>
      <c r="E107" s="1">
        <v>265.56700000000001</v>
      </c>
      <c r="F107" s="1">
        <v>272.11200000000002</v>
      </c>
      <c r="G107" s="1"/>
      <c r="H107" s="11"/>
      <c r="I107" s="98" t="s">
        <v>118</v>
      </c>
      <c r="J107" s="11"/>
      <c r="K107" s="11"/>
      <c r="L107" s="11"/>
      <c r="M107" s="11"/>
      <c r="N107" s="11"/>
    </row>
    <row r="108" spans="1:14" ht="15.75" thickBot="1" x14ac:dyDescent="0.3">
      <c r="B108" s="1" t="s">
        <v>19</v>
      </c>
      <c r="C108" s="1">
        <v>255.19399999999999</v>
      </c>
      <c r="D108" s="1">
        <v>256.13299999999998</v>
      </c>
      <c r="E108" s="1">
        <v>265.315</v>
      </c>
      <c r="F108" s="1">
        <v>272.13600000000002</v>
      </c>
      <c r="G108" s="1"/>
      <c r="H108" s="11"/>
      <c r="I108" s="99" t="s">
        <v>68</v>
      </c>
      <c r="J108" s="11"/>
      <c r="K108" s="11"/>
      <c r="L108" s="11"/>
      <c r="M108" s="11"/>
      <c r="N108" s="11"/>
    </row>
    <row r="109" spans="1:14" x14ac:dyDescent="0.25">
      <c r="B109" s="1" t="s">
        <v>20</v>
      </c>
      <c r="C109" s="1">
        <v>255.74100000000001</v>
      </c>
      <c r="D109" s="1">
        <v>256.40899999999999</v>
      </c>
      <c r="E109" s="1">
        <v>265.70400000000001</v>
      </c>
      <c r="F109" s="1">
        <v>272.78699999999998</v>
      </c>
      <c r="G109" s="1"/>
      <c r="H109" s="11"/>
      <c r="I109" s="11"/>
      <c r="J109" s="11"/>
      <c r="K109" s="11"/>
      <c r="L109" s="11"/>
      <c r="M109" s="11"/>
      <c r="N109" s="11"/>
    </row>
    <row r="110" spans="1:14" x14ac:dyDescent="0.25">
      <c r="B110" s="1" t="s">
        <v>21</v>
      </c>
      <c r="C110" s="1">
        <v>255.91399999999999</v>
      </c>
      <c r="D110" s="1">
        <v>256.82299999999998</v>
      </c>
      <c r="E110" s="1">
        <v>266.25099999999998</v>
      </c>
      <c r="F110" s="1">
        <v>272.34699999999998</v>
      </c>
      <c r="G110" s="1"/>
      <c r="H110" s="11"/>
      <c r="I110" s="11"/>
      <c r="J110" s="11"/>
      <c r="K110" s="11"/>
      <c r="L110" s="11"/>
      <c r="M110" s="11"/>
      <c r="N110" s="11"/>
    </row>
    <row r="111" spans="1:14" x14ac:dyDescent="0.25">
      <c r="B111" s="1" t="s">
        <v>22</v>
      </c>
      <c r="C111" s="1">
        <v>255.155</v>
      </c>
      <c r="D111" s="1">
        <v>257.25099999999998</v>
      </c>
      <c r="E111" s="1">
        <v>266.13600000000002</v>
      </c>
      <c r="F111" s="1">
        <v>272.61399999999998</v>
      </c>
      <c r="G111" s="1"/>
      <c r="H111" s="11"/>
      <c r="I111" s="11"/>
      <c r="J111" s="11"/>
      <c r="K111" s="11"/>
      <c r="L111" s="11"/>
      <c r="M111" s="11"/>
      <c r="N111" s="11"/>
    </row>
    <row r="112" spans="1:14" x14ac:dyDescent="0.25">
      <c r="A112">
        <v>9</v>
      </c>
      <c r="B112" s="22" t="s">
        <v>157</v>
      </c>
      <c r="C112" s="22">
        <v>2013</v>
      </c>
      <c r="D112" s="22">
        <v>2014</v>
      </c>
      <c r="E112" s="22">
        <v>2015</v>
      </c>
      <c r="F112" s="22">
        <v>2016</v>
      </c>
      <c r="G112" s="22">
        <v>2017</v>
      </c>
      <c r="H112" s="11"/>
      <c r="I112" s="22" t="s">
        <v>26</v>
      </c>
      <c r="J112" s="22">
        <v>2013</v>
      </c>
      <c r="K112" s="22">
        <v>2014</v>
      </c>
      <c r="L112" s="22">
        <v>2015</v>
      </c>
      <c r="M112" s="22">
        <v>2016</v>
      </c>
      <c r="N112" s="22">
        <v>2017</v>
      </c>
    </row>
    <row r="113" spans="1:14" x14ac:dyDescent="0.25">
      <c r="B113" s="1" t="s">
        <v>122</v>
      </c>
      <c r="C113" s="1">
        <v>90196</v>
      </c>
      <c r="D113" s="1">
        <v>91651</v>
      </c>
      <c r="E113" s="1">
        <v>96826</v>
      </c>
      <c r="F113" s="1">
        <v>98808</v>
      </c>
      <c r="G113" s="1">
        <v>100816</v>
      </c>
      <c r="H113" s="11"/>
      <c r="I113" s="1" t="s">
        <v>122</v>
      </c>
      <c r="J113" s="1">
        <f>SUM(J114:J115)</f>
        <v>90183</v>
      </c>
      <c r="K113" s="1">
        <f t="shared" ref="K113:N113" si="0">SUM(K114:K115)</f>
        <v>91666</v>
      </c>
      <c r="L113" s="1">
        <f t="shared" si="0"/>
        <v>96697</v>
      </c>
      <c r="M113" s="1">
        <f t="shared" si="0"/>
        <v>98664</v>
      </c>
      <c r="N113" s="1">
        <f t="shared" si="0"/>
        <v>100571</v>
      </c>
    </row>
    <row r="114" spans="1:14" x14ac:dyDescent="0.25">
      <c r="B114" s="1" t="s">
        <v>113</v>
      </c>
      <c r="C114" s="1">
        <v>59056</v>
      </c>
      <c r="D114" s="1">
        <v>59962</v>
      </c>
      <c r="E114" s="1">
        <v>96826</v>
      </c>
      <c r="F114" s="1">
        <v>98808</v>
      </c>
      <c r="G114" s="1">
        <v>100816</v>
      </c>
      <c r="H114" s="11"/>
      <c r="I114" s="1" t="s">
        <v>113</v>
      </c>
      <c r="J114" s="1">
        <v>59163</v>
      </c>
      <c r="K114" s="1">
        <v>59841</v>
      </c>
      <c r="L114" s="1">
        <v>63619</v>
      </c>
      <c r="M114" s="1">
        <v>98664</v>
      </c>
      <c r="N114" s="1">
        <v>100571</v>
      </c>
    </row>
    <row r="115" spans="1:14" x14ac:dyDescent="0.25">
      <c r="B115" s="1" t="s">
        <v>123</v>
      </c>
      <c r="C115" s="1">
        <v>31140</v>
      </c>
      <c r="D115" s="1">
        <v>31689</v>
      </c>
      <c r="E115" s="1"/>
      <c r="F115" s="1"/>
      <c r="G115" s="1"/>
      <c r="H115" s="11"/>
      <c r="I115" s="1" t="s">
        <v>123</v>
      </c>
      <c r="J115" s="1">
        <v>31020</v>
      </c>
      <c r="K115" s="1">
        <v>31825</v>
      </c>
      <c r="L115" s="1">
        <v>33078</v>
      </c>
      <c r="M115" s="1"/>
      <c r="N115" s="1"/>
    </row>
    <row r="116" spans="1:14" x14ac:dyDescent="0.25">
      <c r="B116" s="1" t="s">
        <v>114</v>
      </c>
      <c r="C116" s="1">
        <v>82499</v>
      </c>
      <c r="D116" s="1">
        <v>79800</v>
      </c>
      <c r="E116" s="1">
        <v>78737</v>
      </c>
      <c r="F116" s="1">
        <v>81613</v>
      </c>
      <c r="G116" s="1">
        <v>82959</v>
      </c>
      <c r="H116" s="11"/>
      <c r="I116" s="1" t="s">
        <v>114</v>
      </c>
      <c r="J116" s="1">
        <v>82498</v>
      </c>
      <c r="K116" s="1">
        <v>79996</v>
      </c>
      <c r="L116" s="1">
        <v>78773</v>
      </c>
      <c r="M116" s="1">
        <v>81196</v>
      </c>
      <c r="N116" s="1">
        <v>82922</v>
      </c>
    </row>
    <row r="117" spans="1:14" x14ac:dyDescent="0.25">
      <c r="B117" s="1" t="s">
        <v>115</v>
      </c>
      <c r="C117" s="1">
        <v>74212</v>
      </c>
      <c r="D117" s="1">
        <v>76101</v>
      </c>
      <c r="E117" s="1">
        <v>79117</v>
      </c>
      <c r="F117" s="1">
        <v>80289</v>
      </c>
      <c r="G117" s="1">
        <v>81949</v>
      </c>
      <c r="H117" s="11"/>
      <c r="I117" s="1" t="s">
        <v>115</v>
      </c>
      <c r="J117" s="1">
        <v>74546</v>
      </c>
      <c r="K117" s="1">
        <v>75922</v>
      </c>
      <c r="L117" s="1">
        <v>79130</v>
      </c>
      <c r="M117" s="1">
        <v>80385</v>
      </c>
      <c r="N117" s="1">
        <v>82429</v>
      </c>
    </row>
    <row r="118" spans="1:14" x14ac:dyDescent="0.25">
      <c r="B118" s="1" t="s">
        <v>118</v>
      </c>
      <c r="C118" s="1">
        <v>9567</v>
      </c>
      <c r="D118" s="1">
        <v>9989</v>
      </c>
      <c r="E118" s="1">
        <v>10871</v>
      </c>
      <c r="F118" s="1">
        <v>11253</v>
      </c>
      <c r="G118" s="1">
        <v>12601</v>
      </c>
      <c r="H118" s="11"/>
      <c r="I118" s="1" t="s">
        <v>118</v>
      </c>
      <c r="J118" s="1">
        <v>9564</v>
      </c>
      <c r="K118" s="1">
        <v>9907</v>
      </c>
      <c r="L118" s="1">
        <v>10886</v>
      </c>
      <c r="M118" s="1">
        <v>11258</v>
      </c>
      <c r="N118" s="1">
        <v>12468</v>
      </c>
    </row>
    <row r="119" spans="1:14" x14ac:dyDescent="0.25">
      <c r="B119" s="11" t="s">
        <v>68</v>
      </c>
      <c r="C119" s="11">
        <v>256474</v>
      </c>
      <c r="D119" s="11">
        <v>257541</v>
      </c>
      <c r="E119" s="11">
        <v>265551</v>
      </c>
      <c r="F119" s="11">
        <v>271963</v>
      </c>
      <c r="G119" s="11">
        <v>278325</v>
      </c>
      <c r="H119" s="11"/>
    </row>
    <row r="120" spans="1:14" x14ac:dyDescent="0.25">
      <c r="A120">
        <v>10</v>
      </c>
      <c r="B120" s="22" t="s">
        <v>10</v>
      </c>
      <c r="C120" s="22">
        <v>2014</v>
      </c>
      <c r="D120" s="22">
        <v>2015</v>
      </c>
      <c r="E120" s="22">
        <v>2016</v>
      </c>
      <c r="F120" s="22">
        <v>2017</v>
      </c>
      <c r="G120" s="11"/>
      <c r="H120" s="11"/>
      <c r="I120" s="11"/>
      <c r="J120" s="11"/>
      <c r="K120" s="11"/>
      <c r="L120" s="11"/>
      <c r="M120" s="11"/>
      <c r="N120" s="11"/>
    </row>
    <row r="121" spans="1:14" x14ac:dyDescent="0.25">
      <c r="B121" s="1" t="s">
        <v>11</v>
      </c>
      <c r="C121" s="1">
        <v>0.3</v>
      </c>
      <c r="D121" s="1">
        <v>4.5999999999999996</v>
      </c>
      <c r="E121" s="1">
        <v>7.9</v>
      </c>
      <c r="F121" s="1">
        <v>9.6999999999999993</v>
      </c>
      <c r="G121" s="11"/>
      <c r="H121" s="11"/>
      <c r="I121" s="11"/>
      <c r="J121" s="11"/>
      <c r="K121" s="11"/>
      <c r="L121" s="11"/>
      <c r="M121" s="11"/>
      <c r="N121" s="11"/>
    </row>
    <row r="122" spans="1:14" x14ac:dyDescent="0.25">
      <c r="B122" s="1" t="s">
        <v>12</v>
      </c>
      <c r="C122" s="1">
        <v>0.7</v>
      </c>
      <c r="D122" s="1">
        <v>4.5999999999999996</v>
      </c>
      <c r="E122" s="1">
        <v>8.5</v>
      </c>
      <c r="F122" s="1">
        <v>9.4</v>
      </c>
      <c r="G122" s="11"/>
      <c r="H122" s="11"/>
      <c r="I122" s="11"/>
      <c r="J122" s="11"/>
      <c r="K122" s="11"/>
      <c r="L122" s="11"/>
      <c r="M122" s="11"/>
      <c r="N122" s="11"/>
    </row>
    <row r="123" spans="1:14" x14ac:dyDescent="0.25">
      <c r="B123" s="1" t="s">
        <v>13</v>
      </c>
      <c r="C123" s="1">
        <v>0.8</v>
      </c>
      <c r="D123" s="1">
        <v>3.9</v>
      </c>
      <c r="E123" s="1">
        <v>9.6</v>
      </c>
      <c r="F123" s="1">
        <v>9.1</v>
      </c>
      <c r="G123" s="11"/>
      <c r="H123" s="11"/>
      <c r="I123" s="11"/>
      <c r="J123" s="11"/>
      <c r="K123" s="11"/>
      <c r="L123" s="11"/>
      <c r="M123" s="11"/>
      <c r="N123" s="11"/>
    </row>
    <row r="124" spans="1:14" x14ac:dyDescent="0.25">
      <c r="B124" s="1" t="s">
        <v>14</v>
      </c>
      <c r="C124" s="1">
        <v>1.5</v>
      </c>
      <c r="D124" s="1">
        <v>4.2</v>
      </c>
      <c r="E124" s="1">
        <v>10.199999999999999</v>
      </c>
      <c r="F124" s="1">
        <v>8.8000000000000007</v>
      </c>
      <c r="G124" s="11"/>
      <c r="H124" s="11"/>
      <c r="I124" s="11"/>
      <c r="J124" s="11"/>
      <c r="K124" s="11"/>
      <c r="L124" s="11"/>
      <c r="M124" s="11"/>
      <c r="N124" s="11"/>
    </row>
    <row r="125" spans="1:14" x14ac:dyDescent="0.25">
      <c r="B125" s="1" t="s">
        <v>15</v>
      </c>
      <c r="C125" s="1">
        <v>1.8</v>
      </c>
      <c r="D125" s="1">
        <v>4.3</v>
      </c>
      <c r="E125" s="1">
        <v>10.7</v>
      </c>
      <c r="F125" s="1">
        <v>8.3000000000000007</v>
      </c>
      <c r="G125" s="11"/>
      <c r="H125" s="11"/>
      <c r="I125" s="11"/>
      <c r="J125" s="26"/>
      <c r="K125" s="11"/>
      <c r="L125" s="11"/>
      <c r="M125" s="11"/>
      <c r="N125" s="11"/>
    </row>
    <row r="126" spans="1:14" x14ac:dyDescent="0.25">
      <c r="B126" s="1" t="s">
        <v>16</v>
      </c>
      <c r="C126" s="1">
        <v>2.2000000000000002</v>
      </c>
      <c r="D126" s="1">
        <v>4.9000000000000004</v>
      </c>
      <c r="E126" s="1">
        <v>11</v>
      </c>
      <c r="F126" s="1">
        <v>8</v>
      </c>
      <c r="G126" s="11"/>
      <c r="H126" s="11"/>
      <c r="I126" s="11"/>
      <c r="J126" s="11"/>
      <c r="K126" s="11"/>
      <c r="L126" s="11"/>
      <c r="M126" s="11"/>
      <c r="N126" s="11"/>
    </row>
    <row r="127" spans="1:14" x14ac:dyDescent="0.25">
      <c r="B127" s="1" t="s">
        <v>17</v>
      </c>
      <c r="C127" s="1">
        <v>2.5</v>
      </c>
      <c r="D127" s="1">
        <v>5.2</v>
      </c>
      <c r="E127" s="1">
        <v>11.3</v>
      </c>
      <c r="F127" s="1">
        <v>7.3</v>
      </c>
      <c r="G127" s="11"/>
      <c r="H127" s="11"/>
      <c r="I127" s="11"/>
      <c r="J127" s="11"/>
      <c r="K127" s="11"/>
      <c r="L127" s="11"/>
      <c r="M127" s="11"/>
      <c r="N127" s="11"/>
    </row>
    <row r="128" spans="1:14" x14ac:dyDescent="0.25">
      <c r="B128" s="1" t="s">
        <v>18</v>
      </c>
      <c r="C128" s="1">
        <v>3</v>
      </c>
      <c r="D128" s="1">
        <v>5.8</v>
      </c>
      <c r="E128" s="1">
        <v>11</v>
      </c>
      <c r="F128" s="1"/>
      <c r="G128" s="11"/>
      <c r="H128" s="11"/>
      <c r="I128" s="11"/>
      <c r="J128" s="11"/>
      <c r="K128" s="11"/>
      <c r="L128" s="11"/>
      <c r="M128" s="11"/>
      <c r="N128" s="11"/>
    </row>
    <row r="129" spans="1:14" x14ac:dyDescent="0.25">
      <c r="B129" s="1" t="s">
        <v>19</v>
      </c>
      <c r="C129" s="1">
        <v>2.9</v>
      </c>
      <c r="D129" s="1">
        <v>6.6</v>
      </c>
      <c r="E129" s="1">
        <v>10.6</v>
      </c>
      <c r="F129" s="1"/>
      <c r="G129" s="11"/>
      <c r="H129" s="11"/>
      <c r="I129" s="11"/>
      <c r="J129" s="11"/>
      <c r="K129" s="11"/>
      <c r="L129" s="11"/>
      <c r="M129" s="11"/>
      <c r="N129" s="11"/>
    </row>
    <row r="130" spans="1:14" x14ac:dyDescent="0.25">
      <c r="B130" s="1" t="s">
        <v>20</v>
      </c>
      <c r="C130" s="1">
        <v>3.8</v>
      </c>
      <c r="D130" s="1">
        <v>6.9</v>
      </c>
      <c r="E130" s="1">
        <v>10.3</v>
      </c>
      <c r="F130" s="1"/>
      <c r="G130" s="11"/>
      <c r="H130" s="11"/>
      <c r="I130" s="11"/>
      <c r="J130" s="11"/>
      <c r="K130" s="11"/>
      <c r="L130" s="11"/>
      <c r="M130" s="11"/>
      <c r="N130" s="11"/>
    </row>
    <row r="131" spans="1:14" x14ac:dyDescent="0.25">
      <c r="B131" s="1" t="s">
        <v>21</v>
      </c>
      <c r="C131" s="1">
        <v>5.2</v>
      </c>
      <c r="D131" s="1">
        <v>6.5</v>
      </c>
      <c r="E131" s="1">
        <v>9.8000000000000007</v>
      </c>
      <c r="F131" s="1"/>
      <c r="G131" s="11"/>
      <c r="H131" s="11"/>
      <c r="I131" s="11"/>
      <c r="J131" s="11"/>
      <c r="K131" s="11"/>
      <c r="L131" s="11"/>
      <c r="M131" s="11"/>
      <c r="N131" s="11"/>
    </row>
    <row r="132" spans="1:14" x14ac:dyDescent="0.25">
      <c r="B132" s="1" t="s">
        <v>22</v>
      </c>
      <c r="C132" s="1">
        <v>4.4000000000000004</v>
      </c>
      <c r="D132" s="1">
        <v>7.8</v>
      </c>
      <c r="E132" s="1">
        <v>9.5</v>
      </c>
      <c r="F132" s="1"/>
      <c r="G132" s="11"/>
      <c r="H132" s="11"/>
      <c r="I132" s="11"/>
      <c r="J132" s="11"/>
      <c r="K132" s="11"/>
      <c r="L132" s="11"/>
      <c r="M132" s="11"/>
      <c r="N132" s="11"/>
    </row>
    <row r="133" spans="1:14" x14ac:dyDescent="0.25">
      <c r="A133">
        <v>11</v>
      </c>
      <c r="B133" s="22" t="s">
        <v>23</v>
      </c>
      <c r="C133" s="22">
        <v>2013</v>
      </c>
      <c r="D133" s="22">
        <v>2014</v>
      </c>
      <c r="E133" s="22">
        <v>2015</v>
      </c>
      <c r="F133" s="22">
        <v>2016</v>
      </c>
      <c r="G133" s="22">
        <v>2017</v>
      </c>
      <c r="H133" s="11"/>
      <c r="I133" s="11"/>
      <c r="J133" s="11"/>
      <c r="K133" s="11"/>
      <c r="L133" s="11"/>
      <c r="M133" s="11"/>
      <c r="N133" s="11"/>
    </row>
    <row r="134" spans="1:14" x14ac:dyDescent="0.25">
      <c r="B134" s="1" t="s">
        <v>11</v>
      </c>
      <c r="C134" s="1">
        <v>69.465000000000003</v>
      </c>
      <c r="D134" s="1">
        <v>69.692999999999998</v>
      </c>
      <c r="E134" s="1">
        <v>72.909000000000006</v>
      </c>
      <c r="F134" s="1">
        <v>78.638000000000005</v>
      </c>
      <c r="G134" s="1">
        <v>86.287000000000006</v>
      </c>
      <c r="H134" s="11"/>
      <c r="I134" s="11"/>
      <c r="J134" s="11"/>
      <c r="K134" s="11"/>
      <c r="L134" s="11"/>
      <c r="M134" s="11"/>
      <c r="N134" s="11"/>
    </row>
    <row r="135" spans="1:14" x14ac:dyDescent="0.25">
      <c r="B135" s="1" t="s">
        <v>12</v>
      </c>
      <c r="C135" s="1">
        <v>69.63</v>
      </c>
      <c r="D135" s="1">
        <v>70.135000000000005</v>
      </c>
      <c r="E135" s="1">
        <v>73.350999999999999</v>
      </c>
      <c r="F135" s="1">
        <v>79.578000000000003</v>
      </c>
      <c r="G135" s="1">
        <v>87.03</v>
      </c>
      <c r="H135" s="11"/>
      <c r="I135" s="11"/>
      <c r="J135" s="11"/>
      <c r="K135" s="11"/>
      <c r="L135" s="11"/>
      <c r="M135" s="11"/>
      <c r="N135" s="11"/>
    </row>
    <row r="136" spans="1:14" x14ac:dyDescent="0.25">
      <c r="B136" s="1" t="s">
        <v>13</v>
      </c>
      <c r="C136" s="1">
        <v>69.853999999999999</v>
      </c>
      <c r="D136" s="1">
        <v>70.384</v>
      </c>
      <c r="E136" s="1">
        <v>73.162999999999997</v>
      </c>
      <c r="F136" s="1">
        <v>80.201999999999998</v>
      </c>
      <c r="G136" s="1">
        <v>87.531999999999996</v>
      </c>
      <c r="H136" s="11"/>
      <c r="I136" s="11"/>
      <c r="J136" s="11"/>
      <c r="K136" s="11"/>
      <c r="L136" s="11"/>
      <c r="M136" s="11"/>
      <c r="N136" s="11"/>
    </row>
    <row r="137" spans="1:14" x14ac:dyDescent="0.25">
      <c r="B137" s="1" t="s">
        <v>14</v>
      </c>
      <c r="C137" s="1">
        <v>69.677000000000007</v>
      </c>
      <c r="D137" s="1">
        <v>70.751000000000005</v>
      </c>
      <c r="E137" s="1">
        <v>73.694999999999993</v>
      </c>
      <c r="F137" s="1">
        <v>81.180000000000007</v>
      </c>
      <c r="G137" s="1">
        <v>88.289000000000001</v>
      </c>
      <c r="H137" s="11"/>
      <c r="I137" s="11"/>
      <c r="J137" s="11"/>
      <c r="K137" s="11"/>
      <c r="L137" s="11"/>
      <c r="M137" s="11"/>
      <c r="N137" s="11"/>
    </row>
    <row r="138" spans="1:14" x14ac:dyDescent="0.25">
      <c r="B138" s="1" t="s">
        <v>15</v>
      </c>
      <c r="C138" s="1">
        <v>69.817999999999998</v>
      </c>
      <c r="D138" s="1">
        <v>71.094999999999999</v>
      </c>
      <c r="E138" s="1">
        <v>74.167000000000002</v>
      </c>
      <c r="F138" s="1">
        <v>82.07</v>
      </c>
      <c r="G138" s="1">
        <v>88.858999999999995</v>
      </c>
      <c r="H138" s="11"/>
      <c r="I138" s="11"/>
      <c r="J138" s="26"/>
      <c r="K138" s="11"/>
      <c r="L138" s="11"/>
      <c r="M138" s="11"/>
      <c r="N138" s="11"/>
    </row>
    <row r="139" spans="1:14" x14ac:dyDescent="0.25">
      <c r="B139" s="1" t="s">
        <v>16</v>
      </c>
      <c r="C139" s="1">
        <v>69.573999999999998</v>
      </c>
      <c r="D139" s="1">
        <v>71.073999999999998</v>
      </c>
      <c r="E139" s="1">
        <v>74.591999999999999</v>
      </c>
      <c r="F139" s="1">
        <v>82.796000000000006</v>
      </c>
      <c r="G139" s="1">
        <v>89.391999999999996</v>
      </c>
      <c r="H139" s="11"/>
      <c r="I139" s="11"/>
      <c r="J139" s="11"/>
      <c r="K139" s="11"/>
      <c r="L139" s="11"/>
      <c r="M139" s="11"/>
      <c r="N139" s="11"/>
    </row>
    <row r="140" spans="1:14" x14ac:dyDescent="0.25">
      <c r="B140" s="1" t="s">
        <v>17</v>
      </c>
      <c r="C140" s="1">
        <v>69.510000000000005</v>
      </c>
      <c r="D140" s="1">
        <v>71.272000000000006</v>
      </c>
      <c r="E140" s="1">
        <v>74.998999999999995</v>
      </c>
      <c r="F140" s="1">
        <v>83.480999999999995</v>
      </c>
      <c r="G140" s="1">
        <v>89.575999999999993</v>
      </c>
      <c r="H140" s="11"/>
      <c r="I140" s="11"/>
      <c r="J140" s="11"/>
      <c r="K140" s="11"/>
      <c r="L140" s="11"/>
      <c r="M140" s="11"/>
      <c r="N140" s="11"/>
    </row>
    <row r="141" spans="1:14" x14ac:dyDescent="0.25">
      <c r="B141" s="1" t="s">
        <v>18</v>
      </c>
      <c r="C141" s="1">
        <v>69.286000000000001</v>
      </c>
      <c r="D141" s="1">
        <v>71.387</v>
      </c>
      <c r="E141" s="1">
        <v>75.549000000000007</v>
      </c>
      <c r="F141" s="1">
        <v>83.822999999999993</v>
      </c>
      <c r="G141" s="1"/>
      <c r="H141" s="11"/>
      <c r="I141" s="11"/>
      <c r="J141" s="11"/>
      <c r="K141" s="11"/>
      <c r="L141" s="11"/>
      <c r="M141" s="11"/>
      <c r="N141" s="11"/>
    </row>
    <row r="142" spans="1:14" x14ac:dyDescent="0.25">
      <c r="B142" s="1" t="s">
        <v>19</v>
      </c>
      <c r="C142" s="1">
        <v>69.426000000000002</v>
      </c>
      <c r="D142" s="1">
        <v>71.427999999999997</v>
      </c>
      <c r="E142" s="1">
        <v>76.176000000000002</v>
      </c>
      <c r="F142" s="1">
        <v>84.284000000000006</v>
      </c>
      <c r="G142" s="1"/>
      <c r="H142" s="11"/>
      <c r="I142" s="11"/>
      <c r="J142" s="11"/>
      <c r="K142" s="11"/>
      <c r="L142" s="11"/>
      <c r="M142" s="11"/>
      <c r="N142" s="11"/>
    </row>
    <row r="143" spans="1:14" x14ac:dyDescent="0.25">
      <c r="B143" s="1" t="s">
        <v>20</v>
      </c>
      <c r="C143" s="1">
        <v>69.495999999999995</v>
      </c>
      <c r="D143" s="1">
        <v>72.11</v>
      </c>
      <c r="E143" s="1">
        <v>77.063000000000002</v>
      </c>
      <c r="F143" s="1">
        <v>85.033000000000001</v>
      </c>
      <c r="G143" s="1"/>
      <c r="H143" s="11"/>
      <c r="I143" s="11"/>
      <c r="J143" s="11"/>
      <c r="K143" s="11"/>
      <c r="L143" s="11"/>
      <c r="M143" s="11"/>
      <c r="N143" s="11"/>
    </row>
    <row r="144" spans="1:14" x14ac:dyDescent="0.25">
      <c r="B144" s="1" t="s">
        <v>21</v>
      </c>
      <c r="C144" s="1">
        <v>69.402000000000001</v>
      </c>
      <c r="D144" s="1">
        <v>73.013999999999996</v>
      </c>
      <c r="E144" s="1">
        <v>77.783000000000001</v>
      </c>
      <c r="F144" s="1">
        <v>85.438999999999993</v>
      </c>
      <c r="G144" s="1"/>
      <c r="H144" s="11"/>
      <c r="I144" s="11"/>
      <c r="J144" s="11"/>
      <c r="K144" s="11"/>
      <c r="L144" s="11"/>
      <c r="M144" s="11"/>
      <c r="N144" s="11"/>
    </row>
    <row r="145" spans="1:14" x14ac:dyDescent="0.25">
      <c r="B145" s="1" t="s">
        <v>22</v>
      </c>
      <c r="C145" s="1">
        <v>69.364999999999995</v>
      </c>
      <c r="D145" s="1">
        <v>72.399000000000001</v>
      </c>
      <c r="E145" s="1">
        <v>78.034999999999997</v>
      </c>
      <c r="F145" s="1">
        <v>85.433999999999997</v>
      </c>
      <c r="G145" s="1"/>
      <c r="H145" s="11"/>
      <c r="I145" s="22" t="s">
        <v>26</v>
      </c>
      <c r="J145" s="22">
        <v>2013</v>
      </c>
      <c r="K145" s="22">
        <v>2014</v>
      </c>
      <c r="L145" s="22">
        <v>2015</v>
      </c>
      <c r="M145" s="22">
        <v>2016</v>
      </c>
      <c r="N145" s="22">
        <v>2017</v>
      </c>
    </row>
    <row r="146" spans="1:14" x14ac:dyDescent="0.25">
      <c r="A146">
        <v>12</v>
      </c>
      <c r="B146" s="22" t="s">
        <v>157</v>
      </c>
      <c r="C146" s="22">
        <v>2013</v>
      </c>
      <c r="D146" s="22">
        <v>2014</v>
      </c>
      <c r="E146" s="22">
        <v>2015</v>
      </c>
      <c r="F146" s="22">
        <v>2016</v>
      </c>
      <c r="G146" s="22">
        <v>2017</v>
      </c>
      <c r="H146" s="11"/>
      <c r="I146" s="1" t="s">
        <v>116</v>
      </c>
      <c r="J146" s="26">
        <v>45216</v>
      </c>
      <c r="K146" s="26">
        <v>45508</v>
      </c>
      <c r="L146" s="26">
        <v>47645</v>
      </c>
      <c r="M146" s="26">
        <v>52301</v>
      </c>
      <c r="N146" s="26">
        <v>55347</v>
      </c>
    </row>
    <row r="147" spans="1:14" x14ac:dyDescent="0.25">
      <c r="B147" s="1" t="s">
        <v>116</v>
      </c>
      <c r="C147" s="1">
        <v>45128</v>
      </c>
      <c r="D147" s="1">
        <v>45523</v>
      </c>
      <c r="E147" s="1">
        <v>47875</v>
      </c>
      <c r="F147" s="1">
        <v>52545</v>
      </c>
      <c r="G147" s="1">
        <v>55356</v>
      </c>
      <c r="H147" s="11"/>
      <c r="I147" s="1" t="s">
        <v>117</v>
      </c>
      <c r="J147" s="26">
        <v>13029</v>
      </c>
      <c r="K147" s="26">
        <v>13423</v>
      </c>
      <c r="L147" s="26">
        <v>14718</v>
      </c>
      <c r="M147" s="26">
        <v>15949</v>
      </c>
      <c r="N147" s="26">
        <v>17600</v>
      </c>
    </row>
    <row r="148" spans="1:14" x14ac:dyDescent="0.25">
      <c r="B148" s="1" t="s">
        <v>117</v>
      </c>
      <c r="C148" s="1">
        <v>12998</v>
      </c>
      <c r="D148" s="1">
        <v>13513</v>
      </c>
      <c r="E148" s="1">
        <v>14804</v>
      </c>
      <c r="F148" s="1">
        <v>16129</v>
      </c>
      <c r="G148" s="1">
        <v>17639</v>
      </c>
      <c r="H148" s="11"/>
      <c r="I148" s="1" t="s">
        <v>120</v>
      </c>
      <c r="J148" s="26">
        <v>3400</v>
      </c>
      <c r="K148" s="26">
        <v>3714</v>
      </c>
      <c r="L148" s="26">
        <v>4304</v>
      </c>
      <c r="M148" s="26">
        <v>5257</v>
      </c>
      <c r="N148" s="26">
        <v>6131</v>
      </c>
    </row>
    <row r="149" spans="1:14" x14ac:dyDescent="0.25">
      <c r="B149" s="1" t="s">
        <v>125</v>
      </c>
      <c r="C149" s="1">
        <v>3612</v>
      </c>
      <c r="D149" s="1">
        <v>3748</v>
      </c>
      <c r="E149" s="1">
        <v>2787</v>
      </c>
      <c r="F149" s="1">
        <v>3147</v>
      </c>
      <c r="G149" s="1">
        <v>3576</v>
      </c>
      <c r="H149" s="11"/>
      <c r="I149" s="1" t="s">
        <v>124</v>
      </c>
      <c r="J149" s="26">
        <v>1914</v>
      </c>
      <c r="K149" s="26">
        <v>2234</v>
      </c>
      <c r="L149" s="26">
        <v>2553</v>
      </c>
      <c r="M149" s="26">
        <v>3223</v>
      </c>
      <c r="N149" s="26">
        <v>3624</v>
      </c>
    </row>
    <row r="150" spans="1:14" x14ac:dyDescent="0.25">
      <c r="B150" s="1" t="s">
        <v>120</v>
      </c>
      <c r="C150" s="1">
        <v>3337</v>
      </c>
      <c r="D150" s="1">
        <v>3743</v>
      </c>
      <c r="E150" s="1">
        <v>4311</v>
      </c>
      <c r="F150" s="1">
        <v>5295</v>
      </c>
      <c r="G150" s="1">
        <v>6217</v>
      </c>
      <c r="H150" s="11"/>
      <c r="I150" s="1" t="s">
        <v>125</v>
      </c>
      <c r="J150" s="26">
        <v>3610</v>
      </c>
      <c r="K150" s="26">
        <v>3685</v>
      </c>
      <c r="L150" s="26">
        <v>2755</v>
      </c>
      <c r="M150" s="26">
        <v>3139</v>
      </c>
      <c r="N150" s="26">
        <v>3618</v>
      </c>
    </row>
    <row r="151" spans="1:14" x14ac:dyDescent="0.25">
      <c r="B151" s="1" t="s">
        <v>34</v>
      </c>
      <c r="C151" s="1">
        <v>2410</v>
      </c>
      <c r="D151" s="1">
        <v>2518</v>
      </c>
      <c r="E151" s="1">
        <v>2661</v>
      </c>
      <c r="F151" s="1">
        <v>2942</v>
      </c>
      <c r="G151" s="1">
        <v>3131</v>
      </c>
      <c r="H151" s="11"/>
      <c r="I151" s="1" t="s">
        <v>34</v>
      </c>
      <c r="J151" s="26">
        <v>2405</v>
      </c>
      <c r="K151" s="26">
        <v>2510</v>
      </c>
      <c r="L151" s="26">
        <v>2617</v>
      </c>
      <c r="M151" s="26">
        <v>2927</v>
      </c>
      <c r="N151" s="26">
        <v>3072</v>
      </c>
    </row>
    <row r="152" spans="1:14" x14ac:dyDescent="0.25">
      <c r="B152" s="1" t="s">
        <v>124</v>
      </c>
      <c r="C152" s="1">
        <v>2025</v>
      </c>
      <c r="D152" s="1">
        <v>2227</v>
      </c>
      <c r="E152" s="1">
        <v>2561</v>
      </c>
      <c r="F152" s="1">
        <v>3423</v>
      </c>
      <c r="G152" s="1">
        <v>3657</v>
      </c>
      <c r="H152" s="11"/>
      <c r="I152" s="11"/>
      <c r="J152" s="11"/>
      <c r="K152" s="11"/>
      <c r="L152" s="11"/>
      <c r="M152" s="11"/>
      <c r="N152" s="11"/>
    </row>
    <row r="153" spans="1:14" x14ac:dyDescent="0.25">
      <c r="B153" s="11" t="s">
        <v>68</v>
      </c>
      <c r="C153" s="11">
        <v>69510</v>
      </c>
      <c r="D153" s="11">
        <v>71272</v>
      </c>
      <c r="E153" s="11">
        <v>74999</v>
      </c>
      <c r="F153" s="11">
        <v>83481</v>
      </c>
      <c r="G153" s="11">
        <v>89576</v>
      </c>
      <c r="H153" s="11"/>
      <c r="I153" s="11"/>
      <c r="J153" s="11"/>
      <c r="K153" s="11"/>
      <c r="L153" s="11"/>
      <c r="M153" s="11"/>
      <c r="N153" s="11"/>
    </row>
    <row r="154" spans="1:14" x14ac:dyDescent="0.25">
      <c r="A154">
        <v>13</v>
      </c>
      <c r="B154" s="22" t="s">
        <v>10</v>
      </c>
      <c r="C154" s="22">
        <v>2014</v>
      </c>
      <c r="D154" s="22">
        <v>2015</v>
      </c>
      <c r="E154" s="22">
        <v>2016</v>
      </c>
      <c r="F154" s="22">
        <v>2017</v>
      </c>
      <c r="G154" s="11"/>
      <c r="H154" s="11"/>
      <c r="I154" s="11"/>
      <c r="J154" s="11"/>
      <c r="K154" s="11"/>
      <c r="L154" s="11"/>
      <c r="M154" s="11"/>
      <c r="N154" s="11"/>
    </row>
    <row r="155" spans="1:14" x14ac:dyDescent="0.25">
      <c r="B155" s="1" t="s">
        <v>11</v>
      </c>
      <c r="C155" s="1">
        <v>-0.4</v>
      </c>
      <c r="D155" s="1">
        <v>-1.9</v>
      </c>
      <c r="E155" s="1">
        <v>2</v>
      </c>
      <c r="F155" s="1">
        <v>1.9</v>
      </c>
      <c r="G155" s="11"/>
      <c r="H155" s="11"/>
      <c r="I155" s="11"/>
      <c r="J155" s="11"/>
      <c r="K155" s="11"/>
      <c r="L155" s="11"/>
      <c r="M155" s="11"/>
      <c r="N155" s="11"/>
    </row>
    <row r="156" spans="1:14" x14ac:dyDescent="0.25">
      <c r="B156" s="1" t="s">
        <v>12</v>
      </c>
      <c r="C156" s="1">
        <v>0.5</v>
      </c>
      <c r="D156" s="1">
        <v>-0.3</v>
      </c>
      <c r="E156" s="1">
        <v>0.2</v>
      </c>
      <c r="F156" s="1">
        <v>2.4</v>
      </c>
      <c r="G156" s="11"/>
      <c r="H156" s="11"/>
      <c r="I156" s="11"/>
      <c r="J156" s="11"/>
      <c r="K156" s="11"/>
      <c r="L156" s="11"/>
      <c r="M156" s="11"/>
      <c r="N156" s="11"/>
    </row>
    <row r="157" spans="1:14" x14ac:dyDescent="0.25">
      <c r="B157" s="1" t="s">
        <v>13</v>
      </c>
      <c r="C157" s="1">
        <v>0.9</v>
      </c>
      <c r="D157" s="1">
        <v>-0.5</v>
      </c>
      <c r="E157" s="1">
        <v>0.1</v>
      </c>
      <c r="F157" s="1">
        <v>2</v>
      </c>
      <c r="G157" s="11"/>
      <c r="H157" s="11"/>
      <c r="I157" s="11"/>
      <c r="J157" s="11"/>
      <c r="K157" s="11"/>
      <c r="L157" s="11"/>
      <c r="M157" s="11"/>
      <c r="N157" s="11"/>
    </row>
    <row r="158" spans="1:14" x14ac:dyDescent="0.25">
      <c r="B158" s="1" t="s">
        <v>14</v>
      </c>
      <c r="C158" s="1">
        <v>2.2999999999999998</v>
      </c>
      <c r="D158" s="1">
        <v>-0.4</v>
      </c>
      <c r="E158" s="1">
        <v>0.1</v>
      </c>
      <c r="F158" s="1">
        <v>2.1</v>
      </c>
      <c r="G158" s="11"/>
      <c r="H158" s="11"/>
      <c r="I158" s="11"/>
      <c r="J158" s="11"/>
      <c r="K158" s="11"/>
      <c r="L158" s="11"/>
      <c r="M158" s="11"/>
      <c r="N158" s="11"/>
    </row>
    <row r="159" spans="1:14" x14ac:dyDescent="0.25">
      <c r="B159" s="1" t="s">
        <v>15</v>
      </c>
      <c r="C159" s="1">
        <v>2.4</v>
      </c>
      <c r="D159" s="1">
        <v>-0.3</v>
      </c>
      <c r="E159" s="1">
        <v>0.2</v>
      </c>
      <c r="F159" s="1">
        <v>2.5</v>
      </c>
      <c r="G159" s="11"/>
      <c r="H159" s="11"/>
      <c r="I159" s="11"/>
      <c r="J159" s="11"/>
      <c r="K159" s="11"/>
      <c r="L159" s="11"/>
      <c r="M159" s="11"/>
      <c r="N159" s="11"/>
    </row>
    <row r="160" spans="1:14" ht="15.75" thickBot="1" x14ac:dyDescent="0.3">
      <c r="B160" s="1" t="s">
        <v>16</v>
      </c>
      <c r="C160" s="1">
        <v>1.9</v>
      </c>
      <c r="D160" s="1">
        <v>0.1</v>
      </c>
      <c r="E160" s="1">
        <v>0.9</v>
      </c>
      <c r="F160" s="1">
        <v>2.6</v>
      </c>
      <c r="G160" s="11"/>
      <c r="H160" s="11"/>
      <c r="I160" s="11"/>
      <c r="J160" s="11"/>
      <c r="K160" s="11"/>
      <c r="L160" s="11"/>
      <c r="M160" s="11"/>
      <c r="N160" s="11"/>
    </row>
    <row r="161" spans="1:23" x14ac:dyDescent="0.25">
      <c r="B161" s="1" t="s">
        <v>17</v>
      </c>
      <c r="C161" s="1">
        <v>3.5</v>
      </c>
      <c r="D161" s="1">
        <v>-3.3</v>
      </c>
      <c r="E161" s="1">
        <v>3.3</v>
      </c>
      <c r="F161" s="1">
        <v>2.7</v>
      </c>
      <c r="G161" s="11"/>
      <c r="H161" s="11"/>
      <c r="I161" s="11"/>
      <c r="J161" s="100">
        <v>1</v>
      </c>
      <c r="K161" s="96" t="s">
        <v>126</v>
      </c>
      <c r="L161" s="11"/>
      <c r="M161" s="11"/>
      <c r="N161" s="11"/>
    </row>
    <row r="162" spans="1:23" x14ac:dyDescent="0.25">
      <c r="B162" s="1" t="s">
        <v>18</v>
      </c>
      <c r="C162" s="1">
        <v>2.5</v>
      </c>
      <c r="D162" s="1">
        <v>-2.7</v>
      </c>
      <c r="E162" s="1">
        <v>3.3</v>
      </c>
      <c r="F162" s="1"/>
      <c r="G162" s="11"/>
      <c r="H162" s="11"/>
      <c r="I162" s="11"/>
      <c r="J162" s="101">
        <v>2</v>
      </c>
      <c r="K162" s="98" t="s">
        <v>127</v>
      </c>
      <c r="L162" s="11"/>
      <c r="M162" s="11"/>
      <c r="N162" s="11"/>
    </row>
    <row r="163" spans="1:23" ht="28.5" x14ac:dyDescent="0.25">
      <c r="B163" s="1" t="s">
        <v>19</v>
      </c>
      <c r="C163" s="1">
        <v>2.1</v>
      </c>
      <c r="D163" s="1">
        <v>-2.7</v>
      </c>
      <c r="E163" s="1">
        <v>2.9</v>
      </c>
      <c r="F163" s="1"/>
      <c r="G163" s="11"/>
      <c r="H163" s="11"/>
      <c r="I163" s="11"/>
      <c r="J163" s="101">
        <v>3</v>
      </c>
      <c r="K163" s="98" t="s">
        <v>128</v>
      </c>
      <c r="L163" s="11"/>
      <c r="M163" s="11"/>
      <c r="N163" s="11"/>
    </row>
    <row r="164" spans="1:23" ht="57" x14ac:dyDescent="0.25">
      <c r="B164" s="1" t="s">
        <v>20</v>
      </c>
      <c r="C164" s="1">
        <v>-0.2</v>
      </c>
      <c r="D164" s="1">
        <v>1.4</v>
      </c>
      <c r="E164" s="1">
        <v>0.3</v>
      </c>
      <c r="F164" s="1"/>
      <c r="G164" s="11"/>
      <c r="H164" s="11"/>
      <c r="I164" s="11"/>
      <c r="J164" s="101">
        <v>4</v>
      </c>
      <c r="K164" s="98" t="s">
        <v>129</v>
      </c>
      <c r="L164" s="11"/>
      <c r="M164" s="11"/>
      <c r="N164" s="11"/>
    </row>
    <row r="165" spans="1:23" x14ac:dyDescent="0.25">
      <c r="B165" s="1" t="s">
        <v>21</v>
      </c>
      <c r="C165" s="1">
        <v>1.5</v>
      </c>
      <c r="D165" s="1">
        <v>-0.2</v>
      </c>
      <c r="E165" s="1">
        <v>0.2</v>
      </c>
      <c r="F165" s="1"/>
      <c r="G165" s="11"/>
      <c r="H165" s="11"/>
      <c r="I165" s="11"/>
      <c r="J165" s="101"/>
      <c r="K165" s="97" t="s">
        <v>130</v>
      </c>
      <c r="L165" s="11"/>
      <c r="M165" s="11"/>
      <c r="N165" s="11"/>
    </row>
    <row r="166" spans="1:23" ht="30" x14ac:dyDescent="0.25">
      <c r="B166" s="1" t="s">
        <v>22</v>
      </c>
      <c r="C166" s="1">
        <v>-0.2</v>
      </c>
      <c r="D166" s="1">
        <v>0.9</v>
      </c>
      <c r="E166" s="1">
        <v>0.2</v>
      </c>
      <c r="F166" s="1"/>
      <c r="G166" s="11"/>
      <c r="H166" s="11"/>
      <c r="I166" s="11"/>
      <c r="J166" s="101"/>
      <c r="K166" s="97" t="s">
        <v>131</v>
      </c>
      <c r="L166" s="11"/>
      <c r="M166" s="11"/>
      <c r="N166" s="11"/>
    </row>
    <row r="167" spans="1:23" ht="30" x14ac:dyDescent="0.25">
      <c r="A167">
        <v>14</v>
      </c>
      <c r="B167" s="22" t="s">
        <v>23</v>
      </c>
      <c r="C167" s="22">
        <v>2013</v>
      </c>
      <c r="D167" s="22">
        <v>2014</v>
      </c>
      <c r="E167" s="22">
        <v>2015</v>
      </c>
      <c r="F167" s="22">
        <v>2016</v>
      </c>
      <c r="G167" s="22">
        <v>2017</v>
      </c>
      <c r="H167" s="11"/>
      <c r="I167" s="11"/>
      <c r="J167" s="101"/>
      <c r="K167" s="97" t="s">
        <v>132</v>
      </c>
      <c r="L167" s="11"/>
      <c r="M167" s="11"/>
      <c r="N167" s="11"/>
    </row>
    <row r="168" spans="1:23" x14ac:dyDescent="0.25">
      <c r="B168" s="1" t="s">
        <v>11</v>
      </c>
      <c r="C168" s="1">
        <v>50.64</v>
      </c>
      <c r="D168" s="1">
        <v>50.424999999999997</v>
      </c>
      <c r="E168" s="1">
        <v>49.476999999999997</v>
      </c>
      <c r="F168" s="1">
        <v>50.481999999999999</v>
      </c>
      <c r="G168" s="1">
        <v>51.43</v>
      </c>
      <c r="H168" s="11"/>
      <c r="I168" s="11"/>
      <c r="J168" s="101">
        <v>5</v>
      </c>
      <c r="K168" s="98" t="s">
        <v>133</v>
      </c>
      <c r="L168" s="11"/>
      <c r="M168" s="11"/>
      <c r="N168" s="11"/>
    </row>
    <row r="169" spans="1:23" x14ac:dyDescent="0.25">
      <c r="B169" s="1" t="s">
        <v>12</v>
      </c>
      <c r="C169" s="1">
        <v>50.191000000000003</v>
      </c>
      <c r="D169" s="1">
        <v>50.457999999999998</v>
      </c>
      <c r="E169" s="1">
        <v>50.317999999999998</v>
      </c>
      <c r="F169" s="1">
        <v>50.415999999999997</v>
      </c>
      <c r="G169" s="1">
        <v>51.613999999999997</v>
      </c>
      <c r="H169" s="11"/>
      <c r="I169" s="11"/>
      <c r="J169" s="101">
        <v>6</v>
      </c>
      <c r="K169" s="98" t="s">
        <v>134</v>
      </c>
      <c r="L169" s="11"/>
      <c r="M169" s="11"/>
      <c r="N169" s="11"/>
    </row>
    <row r="170" spans="1:23" x14ac:dyDescent="0.25">
      <c r="B170" s="1" t="s">
        <v>13</v>
      </c>
      <c r="C170" s="1">
        <v>50.180999999999997</v>
      </c>
      <c r="D170" s="1">
        <v>50.622999999999998</v>
      </c>
      <c r="E170" s="1">
        <v>50.360999999999997</v>
      </c>
      <c r="F170" s="1">
        <v>50.423999999999999</v>
      </c>
      <c r="G170" s="1">
        <v>51.442</v>
      </c>
      <c r="H170" s="11"/>
      <c r="I170" s="11"/>
      <c r="J170" s="101">
        <v>7</v>
      </c>
      <c r="K170" s="98" t="s">
        <v>135</v>
      </c>
      <c r="L170" s="11"/>
      <c r="M170" s="11"/>
      <c r="N170" s="11"/>
    </row>
    <row r="171" spans="1:23" x14ac:dyDescent="0.25">
      <c r="B171" s="1" t="s">
        <v>14</v>
      </c>
      <c r="C171" s="1">
        <v>49.387</v>
      </c>
      <c r="D171" s="1">
        <v>50.526000000000003</v>
      </c>
      <c r="E171" s="1">
        <v>50.326000000000001</v>
      </c>
      <c r="F171" s="1">
        <v>50.374000000000002</v>
      </c>
      <c r="G171" s="1">
        <v>51.438000000000002</v>
      </c>
      <c r="H171" s="11"/>
      <c r="I171" s="11"/>
      <c r="J171" s="101">
        <v>8</v>
      </c>
      <c r="K171" s="98" t="s">
        <v>136</v>
      </c>
      <c r="L171" s="11"/>
      <c r="M171" s="11"/>
      <c r="N171" s="11"/>
    </row>
    <row r="172" spans="1:23" x14ac:dyDescent="0.25">
      <c r="B172" s="1" t="s">
        <v>15</v>
      </c>
      <c r="C172" s="1">
        <v>49.423999999999999</v>
      </c>
      <c r="D172" s="1">
        <v>50.633000000000003</v>
      </c>
      <c r="E172" s="1">
        <v>50.469000000000001</v>
      </c>
      <c r="F172" s="1">
        <v>50.554000000000002</v>
      </c>
      <c r="G172" s="1">
        <v>51.802999999999997</v>
      </c>
      <c r="H172" s="11"/>
      <c r="I172" s="11"/>
      <c r="J172" s="101">
        <v>9</v>
      </c>
      <c r="K172" s="98" t="s">
        <v>137</v>
      </c>
      <c r="L172" s="11"/>
      <c r="M172" s="11"/>
      <c r="N172" s="11"/>
    </row>
    <row r="173" spans="1:23" x14ac:dyDescent="0.25">
      <c r="B173" s="1" t="s">
        <v>16</v>
      </c>
      <c r="C173" s="1">
        <v>49.414999999999999</v>
      </c>
      <c r="D173" s="1">
        <v>50.335999999999999</v>
      </c>
      <c r="E173" s="1">
        <v>50.372999999999998</v>
      </c>
      <c r="F173" s="1">
        <v>50.823</v>
      </c>
      <c r="G173" s="1">
        <v>52.143999999999998</v>
      </c>
      <c r="H173" s="11"/>
      <c r="I173" s="11"/>
      <c r="J173" s="101">
        <v>10</v>
      </c>
      <c r="K173" s="98" t="s">
        <v>138</v>
      </c>
      <c r="L173" s="11"/>
      <c r="M173" s="11"/>
      <c r="N173" s="11"/>
    </row>
    <row r="174" spans="1:23" ht="42.75" x14ac:dyDescent="0.25">
      <c r="B174" s="1" t="s">
        <v>17</v>
      </c>
      <c r="C174" s="1">
        <v>49.387</v>
      </c>
      <c r="D174" s="1">
        <v>51.106999999999999</v>
      </c>
      <c r="E174" s="1">
        <v>49.402999999999999</v>
      </c>
      <c r="F174" s="1">
        <v>51.021000000000001</v>
      </c>
      <c r="G174" s="1">
        <v>52.408000000000001</v>
      </c>
      <c r="H174" s="11"/>
      <c r="I174" s="11"/>
      <c r="J174" s="101">
        <v>11</v>
      </c>
      <c r="K174" s="98" t="s">
        <v>139</v>
      </c>
      <c r="L174" s="11"/>
      <c r="M174" s="11"/>
      <c r="N174" s="11"/>
    </row>
    <row r="175" spans="1:23" ht="15.75" thickBot="1" x14ac:dyDescent="0.3">
      <c r="B175" s="1" t="s">
        <v>18</v>
      </c>
      <c r="C175" s="1">
        <v>49.433999999999997</v>
      </c>
      <c r="D175" s="1">
        <v>50.670999999999999</v>
      </c>
      <c r="E175" s="1">
        <v>49.32</v>
      </c>
      <c r="F175" s="1">
        <v>50.957000000000001</v>
      </c>
      <c r="G175" s="1"/>
      <c r="H175" s="11"/>
      <c r="I175" s="11"/>
      <c r="J175" s="102"/>
      <c r="K175" s="99" t="s">
        <v>68</v>
      </c>
      <c r="L175" s="11"/>
      <c r="M175" s="11"/>
      <c r="N175" s="11"/>
    </row>
    <row r="176" spans="1:23" ht="57.75" thickBot="1" x14ac:dyDescent="0.3">
      <c r="B176" s="1" t="s">
        <v>19</v>
      </c>
      <c r="C176" s="1">
        <v>49.545999999999999</v>
      </c>
      <c r="D176" s="1">
        <v>50.573999999999998</v>
      </c>
      <c r="E176" s="1">
        <v>49.231000000000002</v>
      </c>
      <c r="F176" s="1">
        <v>50.677</v>
      </c>
      <c r="G176" s="1"/>
      <c r="H176" s="11"/>
      <c r="I176" s="96" t="s">
        <v>126</v>
      </c>
      <c r="J176" s="98" t="s">
        <v>127</v>
      </c>
      <c r="K176" s="98" t="s">
        <v>128</v>
      </c>
      <c r="L176" s="98" t="s">
        <v>129</v>
      </c>
      <c r="M176" s="97" t="s">
        <v>130</v>
      </c>
      <c r="N176" s="97" t="s">
        <v>131</v>
      </c>
      <c r="O176" s="97" t="s">
        <v>132</v>
      </c>
      <c r="P176" s="98" t="s">
        <v>133</v>
      </c>
      <c r="Q176" s="98" t="s">
        <v>134</v>
      </c>
      <c r="R176" s="98" t="s">
        <v>135</v>
      </c>
      <c r="S176" s="98" t="s">
        <v>136</v>
      </c>
      <c r="T176" s="98" t="s">
        <v>137</v>
      </c>
      <c r="U176" s="98" t="s">
        <v>138</v>
      </c>
      <c r="V176" s="98" t="s">
        <v>139</v>
      </c>
      <c r="W176" s="99" t="s">
        <v>68</v>
      </c>
    </row>
    <row r="177" spans="1:17" x14ac:dyDescent="0.25">
      <c r="B177" s="1" t="s">
        <v>20</v>
      </c>
      <c r="C177" s="1">
        <v>49.89</v>
      </c>
      <c r="D177" s="1">
        <v>49.789000000000001</v>
      </c>
      <c r="E177" s="1">
        <v>50.485999999999997</v>
      </c>
      <c r="F177" s="1">
        <v>50.637</v>
      </c>
      <c r="G177" s="1"/>
      <c r="H177" s="11"/>
      <c r="I177" s="11"/>
      <c r="J177" s="11"/>
      <c r="K177" s="11"/>
      <c r="L177" s="11"/>
      <c r="M177" s="11"/>
      <c r="N177" s="11"/>
      <c r="O177" s="11"/>
    </row>
    <row r="178" spans="1:17" x14ac:dyDescent="0.25">
      <c r="B178" s="1" t="s">
        <v>21</v>
      </c>
      <c r="C178" s="1">
        <v>49.850999999999999</v>
      </c>
      <c r="D178" s="1">
        <v>50.604999999999997</v>
      </c>
      <c r="E178" s="1">
        <v>50.521999999999998</v>
      </c>
      <c r="F178" s="1">
        <v>50.625</v>
      </c>
      <c r="G178" s="1"/>
      <c r="H178" s="11"/>
      <c r="I178" s="22" t="s">
        <v>26</v>
      </c>
      <c r="J178" s="22">
        <v>2013</v>
      </c>
      <c r="K178" s="22">
        <v>2014</v>
      </c>
      <c r="L178" s="22">
        <v>2015</v>
      </c>
      <c r="M178" s="22">
        <v>2016</v>
      </c>
      <c r="N178" s="22">
        <v>2017</v>
      </c>
      <c r="O178" s="11"/>
    </row>
    <row r="179" spans="1:17" x14ac:dyDescent="0.25">
      <c r="B179" s="1" t="s">
        <v>22</v>
      </c>
      <c r="C179" s="1">
        <v>50.191000000000003</v>
      </c>
      <c r="D179" s="1">
        <v>50.082999999999998</v>
      </c>
      <c r="E179" s="1">
        <v>50.521000000000001</v>
      </c>
      <c r="F179" s="1">
        <v>50.616</v>
      </c>
      <c r="G179" s="1"/>
      <c r="H179" s="11"/>
      <c r="I179" s="1" t="s">
        <v>140</v>
      </c>
      <c r="J179" s="1">
        <v>11166</v>
      </c>
      <c r="K179" s="1">
        <v>10708</v>
      </c>
      <c r="L179" s="1">
        <v>10773</v>
      </c>
      <c r="M179" s="1">
        <v>10682</v>
      </c>
      <c r="N179" s="1">
        <v>11675</v>
      </c>
      <c r="O179" s="11"/>
      <c r="P179" s="15">
        <v>1</v>
      </c>
      <c r="Q179" s="19" t="s">
        <v>31</v>
      </c>
    </row>
    <row r="180" spans="1:17" x14ac:dyDescent="0.25">
      <c r="A180">
        <v>15</v>
      </c>
      <c r="B180" s="22" t="s">
        <v>157</v>
      </c>
      <c r="C180" s="22">
        <v>2013</v>
      </c>
      <c r="D180" s="22">
        <v>2014</v>
      </c>
      <c r="E180" s="22">
        <v>2015</v>
      </c>
      <c r="F180" s="22">
        <v>2016</v>
      </c>
      <c r="G180" s="22">
        <v>2017</v>
      </c>
      <c r="H180" s="11"/>
      <c r="I180" s="1" t="s">
        <v>119</v>
      </c>
      <c r="J180" s="1">
        <v>9422</v>
      </c>
      <c r="K180" s="1">
        <v>9603</v>
      </c>
      <c r="L180" s="1">
        <v>9924</v>
      </c>
      <c r="M180" s="1">
        <v>10759</v>
      </c>
      <c r="N180" s="1">
        <v>11577</v>
      </c>
      <c r="O180" s="11"/>
      <c r="P180" s="15">
        <v>2</v>
      </c>
      <c r="Q180" s="19" t="s">
        <v>30</v>
      </c>
    </row>
    <row r="181" spans="1:17" x14ac:dyDescent="0.25">
      <c r="B181" s="1" t="s">
        <v>140</v>
      </c>
      <c r="C181" s="1">
        <v>11124</v>
      </c>
      <c r="D181" s="1">
        <v>10996</v>
      </c>
      <c r="E181" s="1">
        <v>9692</v>
      </c>
      <c r="F181" s="1">
        <v>10798</v>
      </c>
      <c r="G181" s="1">
        <v>11759</v>
      </c>
      <c r="H181" s="11"/>
      <c r="I181" s="1" t="s">
        <v>121</v>
      </c>
      <c r="J181" s="1">
        <v>8998</v>
      </c>
      <c r="K181" s="1">
        <v>9331</v>
      </c>
      <c r="L181" s="1">
        <v>7925</v>
      </c>
      <c r="M181" s="1">
        <v>6779</v>
      </c>
      <c r="N181" s="1">
        <v>5560</v>
      </c>
      <c r="O181" s="11"/>
      <c r="P181" s="15">
        <v>3</v>
      </c>
      <c r="Q181" s="19" t="s">
        <v>32</v>
      </c>
    </row>
    <row r="182" spans="1:17" x14ac:dyDescent="0.25">
      <c r="B182" s="1" t="s">
        <v>119</v>
      </c>
      <c r="C182" s="1">
        <v>9410</v>
      </c>
      <c r="D182" s="1">
        <v>9881</v>
      </c>
      <c r="E182" s="1">
        <v>10042</v>
      </c>
      <c r="F182" s="1">
        <v>10828</v>
      </c>
      <c r="G182" s="1">
        <v>11624</v>
      </c>
      <c r="H182" s="11"/>
      <c r="I182" s="1" t="s">
        <v>129</v>
      </c>
      <c r="J182" s="1">
        <f>SUM(J183:J185)</f>
        <v>5621</v>
      </c>
      <c r="K182" s="1">
        <f t="shared" ref="K182:N182" si="1">SUM(K183:K185)</f>
        <v>5834</v>
      </c>
      <c r="L182" s="1">
        <f t="shared" si="1"/>
        <v>5995</v>
      </c>
      <c r="M182" s="1">
        <f t="shared" si="1"/>
        <v>5306</v>
      </c>
      <c r="N182" s="1">
        <f t="shared" si="1"/>
        <v>5521</v>
      </c>
      <c r="O182" s="11"/>
      <c r="P182" s="15">
        <v>4</v>
      </c>
      <c r="Q182" s="19" t="s">
        <v>95</v>
      </c>
    </row>
    <row r="183" spans="1:17" x14ac:dyDescent="0.25">
      <c r="B183" s="1" t="s">
        <v>121</v>
      </c>
      <c r="C183" s="1">
        <v>9020</v>
      </c>
      <c r="D183" s="1">
        <v>9267</v>
      </c>
      <c r="E183" s="1">
        <v>7827</v>
      </c>
      <c r="F183" s="1">
        <v>6703</v>
      </c>
      <c r="G183" s="1">
        <v>5440</v>
      </c>
      <c r="H183" s="11"/>
      <c r="I183" s="1" t="s">
        <v>141</v>
      </c>
      <c r="J183" s="1">
        <v>2344</v>
      </c>
      <c r="K183" s="1">
        <v>2912</v>
      </c>
      <c r="L183" s="1">
        <v>3168</v>
      </c>
      <c r="M183" s="1">
        <v>3534</v>
      </c>
      <c r="N183" s="1">
        <v>5521</v>
      </c>
      <c r="O183" s="11"/>
      <c r="P183" s="14"/>
      <c r="Q183" s="20" t="s">
        <v>44</v>
      </c>
    </row>
    <row r="184" spans="1:17" x14ac:dyDescent="0.25">
      <c r="B184" s="1" t="s">
        <v>129</v>
      </c>
      <c r="C184" s="1">
        <v>5661</v>
      </c>
      <c r="D184" s="1">
        <v>5853</v>
      </c>
      <c r="E184" s="1">
        <v>5914</v>
      </c>
      <c r="F184" s="1">
        <v>5260</v>
      </c>
      <c r="G184" s="1">
        <v>5564</v>
      </c>
      <c r="H184" s="11"/>
      <c r="I184" s="1" t="s">
        <v>142</v>
      </c>
      <c r="J184" s="1">
        <v>2067</v>
      </c>
      <c r="K184" s="1">
        <v>2039</v>
      </c>
      <c r="L184" s="1">
        <v>2827</v>
      </c>
      <c r="M184" s="1">
        <v>1772</v>
      </c>
      <c r="N184" s="1"/>
      <c r="O184" s="11"/>
      <c r="P184" s="14"/>
      <c r="Q184" s="20" t="s">
        <v>36</v>
      </c>
    </row>
    <row r="185" spans="1:17" x14ac:dyDescent="0.25">
      <c r="B185" s="1" t="s">
        <v>141</v>
      </c>
      <c r="C185" s="1">
        <v>2413</v>
      </c>
      <c r="D185" s="1">
        <v>2942</v>
      </c>
      <c r="E185" s="1">
        <v>3149</v>
      </c>
      <c r="F185" s="1">
        <v>3542</v>
      </c>
      <c r="G185" s="1">
        <v>5564</v>
      </c>
      <c r="H185" s="11"/>
      <c r="I185" s="1" t="s">
        <v>35</v>
      </c>
      <c r="J185" s="1">
        <v>1210</v>
      </c>
      <c r="K185" s="1">
        <v>883</v>
      </c>
      <c r="L185" s="1"/>
      <c r="M185" s="1"/>
      <c r="N185" s="1"/>
      <c r="O185" s="11"/>
      <c r="P185" s="14"/>
      <c r="Q185" s="20" t="s">
        <v>35</v>
      </c>
    </row>
    <row r="186" spans="1:17" x14ac:dyDescent="0.25">
      <c r="B186" s="1" t="s">
        <v>142</v>
      </c>
      <c r="C186" s="1">
        <v>2065</v>
      </c>
      <c r="D186" s="1">
        <v>2056</v>
      </c>
      <c r="E186" s="1">
        <v>2765</v>
      </c>
      <c r="F186" s="1">
        <v>1718</v>
      </c>
      <c r="G186" s="1"/>
      <c r="H186" s="11"/>
      <c r="I186" s="1" t="s">
        <v>39</v>
      </c>
      <c r="J186" s="1">
        <v>4145</v>
      </c>
      <c r="K186" s="1">
        <v>3816</v>
      </c>
      <c r="L186" s="1">
        <v>3232</v>
      </c>
      <c r="M186" s="1">
        <v>3548</v>
      </c>
      <c r="N186" s="1">
        <v>3896</v>
      </c>
      <c r="O186" s="11"/>
      <c r="P186" s="15">
        <v>5</v>
      </c>
      <c r="Q186" s="19" t="s">
        <v>39</v>
      </c>
    </row>
    <row r="187" spans="1:17" x14ac:dyDescent="0.25">
      <c r="B187" s="1" t="s">
        <v>158</v>
      </c>
      <c r="C187" s="1">
        <v>1183</v>
      </c>
      <c r="D187" s="1">
        <v>855</v>
      </c>
      <c r="E187" s="1"/>
      <c r="F187" s="1"/>
      <c r="G187" s="1"/>
      <c r="H187" s="11"/>
      <c r="I187" s="1" t="s">
        <v>41</v>
      </c>
      <c r="J187" s="1">
        <v>2640</v>
      </c>
      <c r="K187" s="1">
        <v>2815</v>
      </c>
      <c r="L187" s="1">
        <v>3123</v>
      </c>
      <c r="M187" s="1">
        <v>3303</v>
      </c>
      <c r="N187" s="1">
        <v>3393</v>
      </c>
      <c r="O187" s="11"/>
      <c r="P187" s="15">
        <v>6</v>
      </c>
      <c r="Q187" s="19" t="s">
        <v>41</v>
      </c>
    </row>
    <row r="188" spans="1:17" x14ac:dyDescent="0.25">
      <c r="B188" s="1" t="s">
        <v>146</v>
      </c>
      <c r="C188" s="1">
        <v>4094</v>
      </c>
      <c r="D188" s="1">
        <v>3785</v>
      </c>
      <c r="E188" s="1">
        <v>3247</v>
      </c>
      <c r="F188" s="1">
        <v>3631</v>
      </c>
      <c r="G188" s="1">
        <v>3946</v>
      </c>
      <c r="H188" s="11"/>
      <c r="I188" s="1" t="s">
        <v>42</v>
      </c>
      <c r="J188" s="1">
        <v>1710</v>
      </c>
      <c r="K188" s="1">
        <v>1975</v>
      </c>
      <c r="L188" s="1">
        <v>2567</v>
      </c>
      <c r="M188" s="1">
        <v>2956</v>
      </c>
      <c r="N188" s="1">
        <v>3035</v>
      </c>
      <c r="O188" s="11"/>
      <c r="P188" s="15">
        <v>7</v>
      </c>
      <c r="Q188" s="19" t="s">
        <v>42</v>
      </c>
    </row>
    <row r="189" spans="1:17" x14ac:dyDescent="0.25">
      <c r="B189" s="1" t="s">
        <v>145</v>
      </c>
      <c r="C189" s="1">
        <v>2660</v>
      </c>
      <c r="D189" s="1">
        <v>2846</v>
      </c>
      <c r="E189" s="1">
        <v>3112</v>
      </c>
      <c r="F189" s="1">
        <v>3309</v>
      </c>
      <c r="G189" s="1">
        <v>3442</v>
      </c>
      <c r="H189" s="11"/>
      <c r="I189" s="1" t="s">
        <v>43</v>
      </c>
      <c r="J189" s="1">
        <v>1072</v>
      </c>
      <c r="K189" s="1">
        <v>1424</v>
      </c>
      <c r="L189" s="1">
        <v>2210</v>
      </c>
      <c r="M189" s="1">
        <v>2597</v>
      </c>
      <c r="N189" s="1">
        <v>2962</v>
      </c>
      <c r="O189" s="11"/>
      <c r="P189" s="15">
        <v>8</v>
      </c>
      <c r="Q189" s="19" t="s">
        <v>43</v>
      </c>
    </row>
    <row r="190" spans="1:17" x14ac:dyDescent="0.25">
      <c r="B190" s="1" t="s">
        <v>159</v>
      </c>
      <c r="C190" s="1">
        <v>2472</v>
      </c>
      <c r="D190" s="1">
        <v>2510</v>
      </c>
      <c r="E190" s="1">
        <v>1877</v>
      </c>
      <c r="F190" s="1">
        <v>1658</v>
      </c>
      <c r="G190" s="1">
        <v>1340</v>
      </c>
      <c r="H190" s="11"/>
      <c r="I190" s="1" t="s">
        <v>38</v>
      </c>
      <c r="J190" s="1">
        <v>1077</v>
      </c>
      <c r="K190" s="1">
        <v>1209</v>
      </c>
      <c r="L190" s="1">
        <v>1556</v>
      </c>
      <c r="M190" s="1">
        <v>1822</v>
      </c>
      <c r="N190" s="1">
        <v>1803</v>
      </c>
      <c r="O190" s="11"/>
      <c r="P190" s="15">
        <v>9</v>
      </c>
      <c r="Q190" s="19" t="s">
        <v>38</v>
      </c>
    </row>
    <row r="191" spans="1:17" x14ac:dyDescent="0.25">
      <c r="B191" s="1" t="s">
        <v>144</v>
      </c>
      <c r="C191" s="1">
        <v>1718</v>
      </c>
      <c r="D191" s="1">
        <v>2115</v>
      </c>
      <c r="E191" s="1">
        <v>2600</v>
      </c>
      <c r="F191" s="1">
        <v>3006</v>
      </c>
      <c r="G191" s="1">
        <v>3084</v>
      </c>
      <c r="H191" s="11"/>
      <c r="I191" s="1" t="s">
        <v>40</v>
      </c>
      <c r="J191" s="1">
        <v>1082</v>
      </c>
      <c r="K191" s="1">
        <v>1098</v>
      </c>
      <c r="L191" s="1">
        <v>1173</v>
      </c>
      <c r="M191" s="1">
        <v>1325</v>
      </c>
      <c r="N191" s="1">
        <v>1389</v>
      </c>
      <c r="O191" s="11"/>
      <c r="P191" s="15">
        <v>10</v>
      </c>
      <c r="Q191" s="19" t="s">
        <v>37</v>
      </c>
    </row>
    <row r="192" spans="1:17" x14ac:dyDescent="0.25">
      <c r="B192" s="1" t="s">
        <v>137</v>
      </c>
      <c r="C192" s="1">
        <v>1090</v>
      </c>
      <c r="D192" s="1">
        <v>1250</v>
      </c>
      <c r="E192" s="1">
        <v>1616</v>
      </c>
      <c r="F192" s="1">
        <v>1881</v>
      </c>
      <c r="G192" s="1">
        <v>1774</v>
      </c>
      <c r="H192" s="11"/>
      <c r="I192" s="1" t="s">
        <v>37</v>
      </c>
      <c r="J192" s="1">
        <v>2482</v>
      </c>
      <c r="K192" s="1">
        <v>2523</v>
      </c>
      <c r="L192" s="1">
        <v>1895</v>
      </c>
      <c r="M192" s="1">
        <v>1746</v>
      </c>
      <c r="N192" s="1">
        <v>1333</v>
      </c>
      <c r="O192" s="11"/>
      <c r="P192" s="15">
        <v>11</v>
      </c>
      <c r="Q192" s="19" t="s">
        <v>40</v>
      </c>
    </row>
    <row r="193" spans="2:17" x14ac:dyDescent="0.25">
      <c r="B193" s="1" t="s">
        <v>143</v>
      </c>
      <c r="C193" s="1">
        <v>1076</v>
      </c>
      <c r="D193" s="1">
        <v>1103</v>
      </c>
      <c r="E193" s="1">
        <v>1195</v>
      </c>
      <c r="F193" s="1">
        <v>1327</v>
      </c>
      <c r="G193" s="1">
        <v>1378</v>
      </c>
      <c r="P193" s="14"/>
      <c r="Q193" s="17" t="s">
        <v>68</v>
      </c>
    </row>
    <row r="194" spans="2:17" x14ac:dyDescent="0.25">
      <c r="B194" s="1" t="s">
        <v>136</v>
      </c>
      <c r="C194" s="1">
        <v>1062</v>
      </c>
      <c r="D194" s="1">
        <v>1501</v>
      </c>
      <c r="E194" s="1">
        <v>2281</v>
      </c>
      <c r="F194" s="1">
        <v>2620</v>
      </c>
      <c r="G194" s="1">
        <v>3057</v>
      </c>
    </row>
    <row r="195" spans="2:17" x14ac:dyDescent="0.25">
      <c r="B195" s="11" t="s">
        <v>68</v>
      </c>
      <c r="C195" s="11">
        <v>49387</v>
      </c>
      <c r="D195" s="11">
        <v>51107</v>
      </c>
      <c r="E195" s="11">
        <v>49403</v>
      </c>
      <c r="F195" s="11">
        <v>51021</v>
      </c>
      <c r="G195" s="11">
        <v>52408</v>
      </c>
    </row>
  </sheetData>
  <sortState ref="I179:N192">
    <sortCondition descending="1" ref="N179:N192"/>
  </sortState>
  <mergeCells count="3">
    <mergeCell ref="B8:C8"/>
    <mergeCell ref="B9:G9"/>
    <mergeCell ref="B10:G10"/>
  </mergeCells>
  <pageMargins left="0.7" right="0.7" top="0.75" bottom="0.75" header="0.3" footer="0.3"/>
  <pageSetup orientation="portrait" r:id="rId1"/>
  <drawing r:id="rId2"/>
  <legacyDrawing r:id="rId3"/>
  <controls>
    <mc:AlternateContent xmlns:mc="http://schemas.openxmlformats.org/markup-compatibility/2006">
      <mc:Choice Requires="x14">
        <control shapeId="1033" r:id="rId4" name="Control 9">
          <controlPr defaultSize="0" r:id="rId5">
            <anchor moveWithCells="1">
              <from>
                <xdr:col>1</xdr:col>
                <xdr:colOff>0</xdr:colOff>
                <xdr:row>5</xdr:row>
                <xdr:rowOff>0</xdr:rowOff>
              </from>
              <to>
                <xdr:col>1</xdr:col>
                <xdr:colOff>914400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0</xdr:colOff>
                <xdr:row>6</xdr:row>
                <xdr:rowOff>0</xdr:rowOff>
              </from>
              <to>
                <xdr:col>1</xdr:col>
                <xdr:colOff>914400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3</xdr:col>
                <xdr:colOff>1209675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5</xdr:col>
                <xdr:colOff>0</xdr:colOff>
                <xdr:row>7</xdr:row>
                <xdr:rowOff>0</xdr:rowOff>
              </from>
              <to>
                <xdr:col>6</xdr:col>
                <xdr:colOff>171450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6</xdr:col>
                <xdr:colOff>0</xdr:colOff>
                <xdr:row>7</xdr:row>
                <xdr:rowOff>0</xdr:rowOff>
              </from>
              <to>
                <xdr:col>7</xdr:col>
                <xdr:colOff>76200</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9</xdr:col>
                <xdr:colOff>0</xdr:colOff>
                <xdr:row>5</xdr:row>
                <xdr:rowOff>0</xdr:rowOff>
              </from>
              <to>
                <xdr:col>10</xdr:col>
                <xdr:colOff>542925</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9</xdr:col>
                <xdr:colOff>0</xdr:colOff>
                <xdr:row>5</xdr:row>
                <xdr:rowOff>0</xdr:rowOff>
              </from>
              <to>
                <xdr:col>10</xdr:col>
                <xdr:colOff>114300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9</xdr:col>
                <xdr:colOff>0</xdr:colOff>
                <xdr:row>5</xdr:row>
                <xdr:rowOff>0</xdr:rowOff>
              </from>
              <to>
                <xdr:col>9</xdr:col>
                <xdr:colOff>581025</xdr:colOff>
                <xdr:row>6</xdr:row>
                <xdr:rowOff>133350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zoomScale="90" zoomScaleNormal="90" workbookViewId="0">
      <selection activeCell="A2" sqref="A2"/>
    </sheetView>
  </sheetViews>
  <sheetFormatPr defaultRowHeight="15" x14ac:dyDescent="0.25"/>
  <cols>
    <col min="1" max="1" width="14.28515625" style="31" customWidth="1"/>
    <col min="2" max="16384" width="9.140625" style="31"/>
  </cols>
  <sheetData>
    <row r="1" spans="1:5" s="34" customFormat="1" ht="35.25" customHeight="1" x14ac:dyDescent="0.25">
      <c r="A1" s="129" t="s">
        <v>148</v>
      </c>
      <c r="B1" s="129"/>
      <c r="C1" s="129"/>
      <c r="D1" s="129"/>
      <c r="E1" s="129"/>
    </row>
    <row r="2" spans="1:5" s="32" customFormat="1" ht="16.5" customHeight="1" x14ac:dyDescent="0.2">
      <c r="A2" s="32" t="s">
        <v>67</v>
      </c>
    </row>
    <row r="3" spans="1:5" x14ac:dyDescent="0.25">
      <c r="A3" s="66"/>
      <c r="B3" s="66">
        <v>2014</v>
      </c>
      <c r="C3" s="66">
        <v>2015</v>
      </c>
      <c r="D3" s="66">
        <v>2016</v>
      </c>
      <c r="E3" s="66">
        <v>2017</v>
      </c>
    </row>
    <row r="4" spans="1:5" x14ac:dyDescent="0.25">
      <c r="A4" s="73" t="s">
        <v>11</v>
      </c>
      <c r="B4" s="82">
        <v>0.4</v>
      </c>
      <c r="C4" s="82">
        <v>0.8</v>
      </c>
      <c r="D4" s="82">
        <v>3.3</v>
      </c>
      <c r="E4" s="82">
        <v>2.2999999999999998</v>
      </c>
    </row>
    <row r="5" spans="1:5" x14ac:dyDescent="0.25">
      <c r="A5" s="73" t="s">
        <v>12</v>
      </c>
      <c r="B5" s="82">
        <v>0.1</v>
      </c>
      <c r="C5" s="82">
        <v>1.4</v>
      </c>
      <c r="D5" s="82">
        <v>3.2</v>
      </c>
      <c r="E5" s="82">
        <v>2.4</v>
      </c>
    </row>
    <row r="6" spans="1:5" x14ac:dyDescent="0.25">
      <c r="A6" s="73" t="s">
        <v>13</v>
      </c>
      <c r="B6" s="82">
        <v>0.6</v>
      </c>
      <c r="C6" s="82">
        <v>1.7</v>
      </c>
      <c r="D6" s="82">
        <v>2.9</v>
      </c>
      <c r="E6" s="82">
        <v>2.7</v>
      </c>
    </row>
    <row r="7" spans="1:5" x14ac:dyDescent="0.25">
      <c r="A7" s="73" t="s">
        <v>14</v>
      </c>
      <c r="B7" s="82">
        <v>0.4</v>
      </c>
      <c r="C7" s="82">
        <v>2.4</v>
      </c>
      <c r="D7" s="82">
        <v>2.4</v>
      </c>
      <c r="E7" s="82">
        <v>2.6</v>
      </c>
    </row>
    <row r="8" spans="1:5" x14ac:dyDescent="0.25">
      <c r="A8" s="73" t="s">
        <v>15</v>
      </c>
      <c r="B8" s="82">
        <v>0.5</v>
      </c>
      <c r="C8" s="82">
        <v>2.7</v>
      </c>
      <c r="D8" s="82">
        <v>2.2999999999999998</v>
      </c>
      <c r="E8" s="82">
        <v>2.4</v>
      </c>
    </row>
    <row r="9" spans="1:5" x14ac:dyDescent="0.25">
      <c r="A9" s="73" t="s">
        <v>16</v>
      </c>
      <c r="B9" s="82">
        <v>0.3</v>
      </c>
      <c r="C9" s="82">
        <v>3.1</v>
      </c>
      <c r="D9" s="82">
        <v>2.2999999999999998</v>
      </c>
      <c r="E9" s="82">
        <v>2.5</v>
      </c>
    </row>
    <row r="10" spans="1:5" s="69" customFormat="1" ht="14.25" x14ac:dyDescent="0.2">
      <c r="A10" s="76" t="s">
        <v>17</v>
      </c>
      <c r="B10" s="83">
        <v>0.4</v>
      </c>
      <c r="C10" s="83">
        <v>3.1</v>
      </c>
      <c r="D10" s="83">
        <v>2.4</v>
      </c>
      <c r="E10" s="83">
        <v>2.2999999999999998</v>
      </c>
    </row>
    <row r="11" spans="1:5" x14ac:dyDescent="0.25">
      <c r="A11" s="73" t="s">
        <v>18</v>
      </c>
      <c r="B11" s="82">
        <v>0.1</v>
      </c>
      <c r="C11" s="82">
        <v>3.7</v>
      </c>
      <c r="D11" s="82">
        <v>2.5</v>
      </c>
      <c r="E11" s="74"/>
    </row>
    <row r="12" spans="1:5" x14ac:dyDescent="0.25">
      <c r="A12" s="73" t="s">
        <v>19</v>
      </c>
      <c r="B12" s="82">
        <v>0.4</v>
      </c>
      <c r="C12" s="82">
        <v>3.6</v>
      </c>
      <c r="D12" s="82">
        <v>2.6</v>
      </c>
      <c r="E12" s="74"/>
    </row>
    <row r="13" spans="1:5" x14ac:dyDescent="0.25">
      <c r="A13" s="73" t="s">
        <v>20</v>
      </c>
      <c r="B13" s="82">
        <v>0.3</v>
      </c>
      <c r="C13" s="82">
        <v>3.6</v>
      </c>
      <c r="D13" s="82">
        <v>2.7</v>
      </c>
      <c r="E13" s="74"/>
    </row>
    <row r="14" spans="1:5" x14ac:dyDescent="0.25">
      <c r="A14" s="41" t="s">
        <v>21</v>
      </c>
      <c r="B14" s="78">
        <v>0.4</v>
      </c>
      <c r="C14" s="78">
        <v>3.7</v>
      </c>
      <c r="D14" s="78">
        <v>2.2999999999999998</v>
      </c>
      <c r="E14" s="60"/>
    </row>
    <row r="15" spans="1:5" x14ac:dyDescent="0.25">
      <c r="A15" s="50" t="s">
        <v>22</v>
      </c>
      <c r="B15" s="79">
        <v>0.8</v>
      </c>
      <c r="C15" s="79">
        <v>3.5</v>
      </c>
      <c r="D15" s="79">
        <v>2.4</v>
      </c>
      <c r="E15" s="88"/>
    </row>
    <row r="16" spans="1:5" ht="30" customHeight="1" x14ac:dyDescent="0.25">
      <c r="A16" s="133" t="s">
        <v>50</v>
      </c>
      <c r="B16" s="133"/>
      <c r="C16" s="133"/>
      <c r="D16" s="133"/>
      <c r="E16" s="133"/>
    </row>
    <row r="17" spans="1:5" ht="30" customHeight="1" x14ac:dyDescent="0.25">
      <c r="A17" s="140" t="s">
        <v>51</v>
      </c>
      <c r="B17" s="140"/>
      <c r="C17" s="140"/>
      <c r="D17" s="140"/>
      <c r="E17" s="140"/>
    </row>
  </sheetData>
  <mergeCells count="3">
    <mergeCell ref="A1:E1"/>
    <mergeCell ref="A16:E16"/>
    <mergeCell ref="A17:E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0"/>
  <sheetViews>
    <sheetView zoomScaleNormal="100" zoomScaleSheetLayoutView="90" workbookViewId="0">
      <selection activeCell="A18" sqref="A18:H18"/>
    </sheetView>
  </sheetViews>
  <sheetFormatPr defaultRowHeight="15" x14ac:dyDescent="0.25"/>
  <cols>
    <col min="1" max="1" width="17.7109375" style="31" bestFit="1" customWidth="1"/>
    <col min="2" max="6" width="11.140625" style="31" bestFit="1" customWidth="1"/>
    <col min="7" max="8" width="10" style="31" customWidth="1"/>
    <col min="9" max="16384" width="9.140625" style="31"/>
  </cols>
  <sheetData>
    <row r="1" spans="1:8" s="34" customFormat="1" ht="21" customHeight="1" x14ac:dyDescent="0.25">
      <c r="A1" s="139" t="s">
        <v>170</v>
      </c>
      <c r="B1" s="139"/>
      <c r="C1" s="139"/>
      <c r="D1" s="139"/>
      <c r="E1" s="139"/>
      <c r="F1" s="139"/>
      <c r="G1" s="139"/>
      <c r="H1" s="139"/>
    </row>
    <row r="2" spans="1:8" x14ac:dyDescent="0.25">
      <c r="A2" s="143"/>
      <c r="B2" s="143">
        <v>2013</v>
      </c>
      <c r="C2" s="143">
        <v>2014</v>
      </c>
      <c r="D2" s="143">
        <v>2015</v>
      </c>
      <c r="E2" s="143">
        <v>2016</v>
      </c>
      <c r="F2" s="143">
        <v>2017</v>
      </c>
      <c r="G2" s="144" t="s">
        <v>61</v>
      </c>
      <c r="H2" s="144"/>
    </row>
    <row r="3" spans="1:8" ht="32.25" customHeight="1" x14ac:dyDescent="0.25">
      <c r="A3" s="138"/>
      <c r="B3" s="138"/>
      <c r="C3" s="138"/>
      <c r="D3" s="138"/>
      <c r="E3" s="138"/>
      <c r="F3" s="138"/>
      <c r="G3" s="104" t="s">
        <v>161</v>
      </c>
      <c r="H3" s="104" t="s">
        <v>162</v>
      </c>
    </row>
    <row r="4" spans="1:8" x14ac:dyDescent="0.25">
      <c r="A4" s="73" t="s">
        <v>11</v>
      </c>
      <c r="B4" s="81">
        <v>254377</v>
      </c>
      <c r="C4" s="81">
        <v>255518</v>
      </c>
      <c r="D4" s="81">
        <v>257627</v>
      </c>
      <c r="E4" s="81">
        <v>266245</v>
      </c>
      <c r="F4" s="81">
        <v>272407</v>
      </c>
      <c r="G4" s="75">
        <v>7.0879049599610031</v>
      </c>
      <c r="H4" s="75">
        <v>2.3144096602753104</v>
      </c>
    </row>
    <row r="5" spans="1:8" x14ac:dyDescent="0.25">
      <c r="A5" s="73" t="s">
        <v>12</v>
      </c>
      <c r="B5" s="81">
        <v>254955</v>
      </c>
      <c r="C5" s="81">
        <v>255158</v>
      </c>
      <c r="D5" s="81">
        <v>258796</v>
      </c>
      <c r="E5" s="81">
        <v>266987</v>
      </c>
      <c r="F5" s="81">
        <v>273365</v>
      </c>
      <c r="G5" s="75">
        <v>7.2208821164519224</v>
      </c>
      <c r="H5" s="75">
        <v>2.3888803574705886</v>
      </c>
    </row>
    <row r="6" spans="1:8" x14ac:dyDescent="0.25">
      <c r="A6" s="73" t="s">
        <v>13</v>
      </c>
      <c r="B6" s="81">
        <v>254871</v>
      </c>
      <c r="C6" s="81">
        <v>256341.99999999997</v>
      </c>
      <c r="D6" s="81">
        <v>260793.99999999997</v>
      </c>
      <c r="E6" s="81">
        <v>268375</v>
      </c>
      <c r="F6" s="81">
        <v>275503</v>
      </c>
      <c r="G6" s="75">
        <v>8.0950755480223329</v>
      </c>
      <c r="H6" s="75">
        <v>2.6559850954820678</v>
      </c>
    </row>
    <row r="7" spans="1:8" x14ac:dyDescent="0.25">
      <c r="A7" s="73" t="s">
        <v>14</v>
      </c>
      <c r="B7" s="81">
        <v>255674</v>
      </c>
      <c r="C7" s="81">
        <v>256732.00000000003</v>
      </c>
      <c r="D7" s="81">
        <v>262905</v>
      </c>
      <c r="E7" s="81">
        <v>269169</v>
      </c>
      <c r="F7" s="81">
        <v>276225</v>
      </c>
      <c r="G7" s="75">
        <v>8.0379702277118525</v>
      </c>
      <c r="H7" s="75">
        <v>2.6214014243839374</v>
      </c>
    </row>
    <row r="8" spans="1:8" x14ac:dyDescent="0.25">
      <c r="A8" s="73" t="s">
        <v>15</v>
      </c>
      <c r="B8" s="81">
        <v>256274</v>
      </c>
      <c r="C8" s="81">
        <v>257577.99999999997</v>
      </c>
      <c r="D8" s="81">
        <v>264438</v>
      </c>
      <c r="E8" s="81">
        <v>270559</v>
      </c>
      <c r="F8" s="81">
        <v>277135</v>
      </c>
      <c r="G8" s="75">
        <v>8.1401156574603739</v>
      </c>
      <c r="H8" s="75">
        <v>2.4305234717751025</v>
      </c>
    </row>
    <row r="9" spans="1:8" x14ac:dyDescent="0.25">
      <c r="A9" s="73" t="s">
        <v>16</v>
      </c>
      <c r="B9" s="81">
        <v>256791</v>
      </c>
      <c r="C9" s="81">
        <v>257491</v>
      </c>
      <c r="D9" s="81">
        <v>265486</v>
      </c>
      <c r="E9" s="81">
        <v>271503</v>
      </c>
      <c r="F9" s="81">
        <v>278390</v>
      </c>
      <c r="G9" s="75">
        <v>8.411120327425806</v>
      </c>
      <c r="H9" s="75">
        <v>2.5366202215076812</v>
      </c>
    </row>
    <row r="10" spans="1:8" x14ac:dyDescent="0.25">
      <c r="A10" s="76" t="s">
        <v>17</v>
      </c>
      <c r="B10" s="84">
        <v>256474</v>
      </c>
      <c r="C10" s="84">
        <v>257541</v>
      </c>
      <c r="D10" s="84">
        <v>265551</v>
      </c>
      <c r="E10" s="84">
        <v>271963</v>
      </c>
      <c r="F10" s="84">
        <v>278325</v>
      </c>
      <c r="G10" s="77">
        <v>8.5197719846846063</v>
      </c>
      <c r="H10" s="77">
        <v>2.3392888003147485</v>
      </c>
    </row>
    <row r="11" spans="1:8" s="69" customFormat="1" x14ac:dyDescent="0.25">
      <c r="A11" s="73" t="s">
        <v>18</v>
      </c>
      <c r="B11" s="81">
        <v>255800</v>
      </c>
      <c r="C11" s="81">
        <v>256095.00000000003</v>
      </c>
      <c r="D11" s="81">
        <v>265567</v>
      </c>
      <c r="E11" s="81">
        <v>272112</v>
      </c>
      <c r="F11" s="81"/>
      <c r="G11" s="75"/>
      <c r="H11" s="75"/>
    </row>
    <row r="12" spans="1:8" x14ac:dyDescent="0.25">
      <c r="A12" s="73" t="s">
        <v>19</v>
      </c>
      <c r="B12" s="81">
        <v>255194</v>
      </c>
      <c r="C12" s="81">
        <v>256132.99999999997</v>
      </c>
      <c r="D12" s="81">
        <v>265315</v>
      </c>
      <c r="E12" s="81">
        <v>272136</v>
      </c>
      <c r="F12" s="81"/>
      <c r="G12" s="75"/>
      <c r="H12" s="75"/>
    </row>
    <row r="13" spans="1:8" x14ac:dyDescent="0.25">
      <c r="A13" s="73" t="s">
        <v>20</v>
      </c>
      <c r="B13" s="81">
        <v>255741</v>
      </c>
      <c r="C13" s="81">
        <v>256409</v>
      </c>
      <c r="D13" s="81">
        <v>265704</v>
      </c>
      <c r="E13" s="81">
        <v>272787</v>
      </c>
      <c r="F13" s="81"/>
      <c r="G13" s="75"/>
      <c r="H13" s="75"/>
    </row>
    <row r="14" spans="1:8" x14ac:dyDescent="0.25">
      <c r="A14" s="41" t="s">
        <v>21</v>
      </c>
      <c r="B14" s="55">
        <v>255914</v>
      </c>
      <c r="C14" s="55">
        <v>256822.99999999997</v>
      </c>
      <c r="D14" s="55">
        <v>266251</v>
      </c>
      <c r="E14" s="55">
        <v>272347</v>
      </c>
      <c r="F14" s="55"/>
      <c r="G14" s="56"/>
      <c r="H14" s="56"/>
    </row>
    <row r="15" spans="1:8" s="69" customFormat="1" x14ac:dyDescent="0.25">
      <c r="A15" s="41" t="s">
        <v>22</v>
      </c>
      <c r="B15" s="55">
        <v>255155</v>
      </c>
      <c r="C15" s="55">
        <v>257250.99999999997</v>
      </c>
      <c r="D15" s="55">
        <v>266136</v>
      </c>
      <c r="E15" s="55">
        <v>272614</v>
      </c>
      <c r="F15" s="55"/>
      <c r="G15" s="56"/>
      <c r="H15" s="56"/>
    </row>
    <row r="16" spans="1:8" x14ac:dyDescent="0.25">
      <c r="A16" s="49" t="s">
        <v>163</v>
      </c>
      <c r="B16" s="57">
        <v>255630.85714285713</v>
      </c>
      <c r="C16" s="57">
        <v>256622.85714285713</v>
      </c>
      <c r="D16" s="57">
        <v>262228.14285714284</v>
      </c>
      <c r="E16" s="57">
        <v>269257.28571428574</v>
      </c>
      <c r="F16" s="57">
        <v>275907.14285714284</v>
      </c>
      <c r="G16" s="58">
        <v>7.9304058316739861</v>
      </c>
      <c r="H16" s="58">
        <v>2.4695870044584907</v>
      </c>
    </row>
    <row r="17" spans="1:8" x14ac:dyDescent="0.25">
      <c r="A17" s="42" t="s">
        <v>108</v>
      </c>
      <c r="B17" s="59">
        <v>255601.66666666666</v>
      </c>
      <c r="C17" s="59">
        <v>256589.25</v>
      </c>
      <c r="D17" s="59">
        <v>263714.16666666669</v>
      </c>
      <c r="E17" s="59">
        <v>270566.41666666669</v>
      </c>
      <c r="F17" s="59"/>
      <c r="G17" s="59"/>
      <c r="H17" s="59"/>
    </row>
    <row r="18" spans="1:8" ht="30" customHeight="1" x14ac:dyDescent="0.25">
      <c r="A18" s="133" t="s">
        <v>50</v>
      </c>
      <c r="B18" s="133"/>
      <c r="C18" s="133"/>
      <c r="D18" s="133"/>
      <c r="E18" s="133"/>
      <c r="F18" s="133"/>
      <c r="G18" s="133"/>
      <c r="H18" s="133"/>
    </row>
    <row r="19" spans="1:8" x14ac:dyDescent="0.25">
      <c r="A19" s="133" t="s">
        <v>51</v>
      </c>
      <c r="B19" s="133"/>
      <c r="C19" s="133"/>
      <c r="D19" s="133"/>
      <c r="E19" s="133"/>
      <c r="F19" s="133"/>
      <c r="G19" s="133"/>
      <c r="H19" s="133"/>
    </row>
    <row r="20" spans="1:8" x14ac:dyDescent="0.25">
      <c r="A20" s="133" t="s">
        <v>190</v>
      </c>
      <c r="B20" s="133"/>
      <c r="C20" s="133"/>
      <c r="D20" s="133"/>
      <c r="E20" s="133"/>
      <c r="F20" s="133"/>
      <c r="G20" s="133"/>
      <c r="H20" s="133"/>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4"/>
  <sheetViews>
    <sheetView zoomScale="90" zoomScaleNormal="90" zoomScaleSheetLayoutView="112" workbookViewId="0">
      <selection activeCell="A12" sqref="A12:I12"/>
    </sheetView>
  </sheetViews>
  <sheetFormatPr defaultRowHeight="15" x14ac:dyDescent="0.25"/>
  <cols>
    <col min="1" max="1" width="5.85546875" style="31" customWidth="1"/>
    <col min="2" max="2" width="18.140625" style="31" bestFit="1" customWidth="1"/>
    <col min="3" max="7" width="10.140625" style="31" bestFit="1" customWidth="1"/>
    <col min="8" max="8" width="12.5703125" style="31" customWidth="1"/>
    <col min="9" max="9" width="12" style="31" bestFit="1" customWidth="1"/>
    <col min="10" max="16384" width="9.140625" style="31"/>
  </cols>
  <sheetData>
    <row r="1" spans="1:9" s="34" customFormat="1" ht="20.25" customHeight="1" x14ac:dyDescent="0.25">
      <c r="A1" s="139" t="s">
        <v>171</v>
      </c>
      <c r="B1" s="139"/>
      <c r="C1" s="139"/>
      <c r="D1" s="139"/>
      <c r="E1" s="139"/>
      <c r="F1" s="139"/>
      <c r="G1" s="139"/>
      <c r="H1" s="139"/>
      <c r="I1" s="139"/>
    </row>
    <row r="2" spans="1:9" s="34" customFormat="1" x14ac:dyDescent="0.25">
      <c r="A2" s="38" t="s">
        <v>172</v>
      </c>
    </row>
    <row r="3" spans="1:9" x14ac:dyDescent="0.25">
      <c r="A3" s="143" t="s">
        <v>25</v>
      </c>
      <c r="B3" s="143" t="s">
        <v>26</v>
      </c>
      <c r="C3" s="143">
        <v>2013</v>
      </c>
      <c r="D3" s="143">
        <v>2014</v>
      </c>
      <c r="E3" s="143">
        <v>2015</v>
      </c>
      <c r="F3" s="143">
        <v>2016</v>
      </c>
      <c r="G3" s="143">
        <v>2017</v>
      </c>
      <c r="H3" s="144" t="s">
        <v>61</v>
      </c>
      <c r="I3" s="144"/>
    </row>
    <row r="4" spans="1:9" x14ac:dyDescent="0.25">
      <c r="A4" s="138"/>
      <c r="B4" s="138"/>
      <c r="C4" s="138"/>
      <c r="D4" s="138"/>
      <c r="E4" s="138"/>
      <c r="F4" s="138"/>
      <c r="G4" s="138"/>
      <c r="H4" s="105" t="s">
        <v>161</v>
      </c>
      <c r="I4" s="105" t="s">
        <v>162</v>
      </c>
    </row>
    <row r="5" spans="1:9" x14ac:dyDescent="0.25">
      <c r="A5" s="39">
        <v>1</v>
      </c>
      <c r="B5" s="76" t="s">
        <v>122</v>
      </c>
      <c r="C5" s="113">
        <v>90196</v>
      </c>
      <c r="D5" s="113">
        <v>91651</v>
      </c>
      <c r="E5" s="113">
        <v>96826</v>
      </c>
      <c r="F5" s="113">
        <v>98808</v>
      </c>
      <c r="G5" s="113">
        <v>100816</v>
      </c>
      <c r="H5" s="85">
        <v>11.774358064659186</v>
      </c>
      <c r="I5" s="85">
        <v>2.0322241114079831</v>
      </c>
    </row>
    <row r="6" spans="1:9" x14ac:dyDescent="0.25">
      <c r="A6" s="39"/>
      <c r="B6" s="95" t="s">
        <v>113</v>
      </c>
      <c r="C6" s="113">
        <v>59056</v>
      </c>
      <c r="D6" s="113">
        <v>59962</v>
      </c>
      <c r="E6" s="113">
        <v>96826</v>
      </c>
      <c r="F6" s="113">
        <v>98808</v>
      </c>
      <c r="G6" s="113">
        <v>100816</v>
      </c>
      <c r="H6" s="85">
        <v>70.712544026009212</v>
      </c>
      <c r="I6" s="85">
        <v>2.0322241114079831</v>
      </c>
    </row>
    <row r="7" spans="1:9" x14ac:dyDescent="0.25">
      <c r="A7" s="39"/>
      <c r="B7" s="95" t="s">
        <v>123</v>
      </c>
      <c r="C7" s="113">
        <v>31140</v>
      </c>
      <c r="D7" s="113">
        <v>31689</v>
      </c>
      <c r="E7" s="162" t="s">
        <v>178</v>
      </c>
      <c r="F7" s="162" t="s">
        <v>178</v>
      </c>
      <c r="G7" s="162" t="s">
        <v>178</v>
      </c>
      <c r="H7" s="162" t="s">
        <v>178</v>
      </c>
      <c r="I7" s="162" t="s">
        <v>178</v>
      </c>
    </row>
    <row r="8" spans="1:9" x14ac:dyDescent="0.25">
      <c r="A8" s="65">
        <v>2</v>
      </c>
      <c r="B8" s="49" t="s">
        <v>114</v>
      </c>
      <c r="C8" s="114">
        <v>82499</v>
      </c>
      <c r="D8" s="114">
        <v>79800</v>
      </c>
      <c r="E8" s="114">
        <v>78737</v>
      </c>
      <c r="F8" s="114">
        <v>81613</v>
      </c>
      <c r="G8" s="114">
        <v>82959</v>
      </c>
      <c r="H8" s="46">
        <v>0.55758251615171095</v>
      </c>
      <c r="I8" s="46">
        <v>1.6492470562287871</v>
      </c>
    </row>
    <row r="9" spans="1:9" x14ac:dyDescent="0.25">
      <c r="A9" s="65">
        <v>3</v>
      </c>
      <c r="B9" s="49" t="s">
        <v>115</v>
      </c>
      <c r="C9" s="114">
        <v>74212</v>
      </c>
      <c r="D9" s="114">
        <v>76101</v>
      </c>
      <c r="E9" s="114">
        <v>79117</v>
      </c>
      <c r="F9" s="114">
        <v>80289</v>
      </c>
      <c r="G9" s="114">
        <v>81949</v>
      </c>
      <c r="H9" s="46">
        <v>10.425537648897752</v>
      </c>
      <c r="I9" s="46">
        <v>2.0675310441031773</v>
      </c>
    </row>
    <row r="10" spans="1:9" x14ac:dyDescent="0.25">
      <c r="A10" s="65">
        <v>4</v>
      </c>
      <c r="B10" s="49" t="s">
        <v>118</v>
      </c>
      <c r="C10" s="114">
        <v>9567</v>
      </c>
      <c r="D10" s="114">
        <v>9989</v>
      </c>
      <c r="E10" s="114">
        <v>10871</v>
      </c>
      <c r="F10" s="114">
        <v>11253</v>
      </c>
      <c r="G10" s="114">
        <v>12601</v>
      </c>
      <c r="H10" s="46">
        <v>31.713180725410268</v>
      </c>
      <c r="I10" s="46">
        <v>11.97902781480494</v>
      </c>
    </row>
    <row r="11" spans="1:9" x14ac:dyDescent="0.25">
      <c r="A11" s="35"/>
      <c r="B11" s="42" t="s">
        <v>68</v>
      </c>
      <c r="C11" s="115">
        <v>256474</v>
      </c>
      <c r="D11" s="115">
        <v>257541</v>
      </c>
      <c r="E11" s="115">
        <v>265551</v>
      </c>
      <c r="F11" s="115">
        <v>271963</v>
      </c>
      <c r="G11" s="115">
        <v>278325</v>
      </c>
      <c r="H11" s="52">
        <v>8.5197719846846098</v>
      </c>
      <c r="I11" s="52">
        <v>2.3392888003147485</v>
      </c>
    </row>
    <row r="12" spans="1:9" ht="30" customHeight="1" x14ac:dyDescent="0.25">
      <c r="A12" s="133" t="s">
        <v>50</v>
      </c>
      <c r="B12" s="133"/>
      <c r="C12" s="133"/>
      <c r="D12" s="133"/>
      <c r="E12" s="133"/>
      <c r="F12" s="133"/>
      <c r="G12" s="133"/>
      <c r="H12" s="133"/>
      <c r="I12" s="133"/>
    </row>
    <row r="13" spans="1:9" x14ac:dyDescent="0.25">
      <c r="A13" s="133" t="s">
        <v>51</v>
      </c>
      <c r="B13" s="133"/>
      <c r="C13" s="133"/>
      <c r="D13" s="133"/>
      <c r="E13" s="133"/>
      <c r="F13" s="133"/>
      <c r="G13" s="133"/>
      <c r="H13" s="133"/>
      <c r="I13" s="133"/>
    </row>
    <row r="14" spans="1:9" x14ac:dyDescent="0.25">
      <c r="A14" s="133" t="s">
        <v>69</v>
      </c>
      <c r="B14" s="133"/>
      <c r="C14" s="133"/>
      <c r="D14" s="133"/>
      <c r="E14" s="133"/>
      <c r="F14" s="133"/>
      <c r="G14" s="133"/>
      <c r="H14" s="133"/>
      <c r="I14" s="133"/>
    </row>
  </sheetData>
  <sortState ref="B23:G28">
    <sortCondition descending="1" ref="G23:G28"/>
  </sortState>
  <mergeCells count="12">
    <mergeCell ref="A12:I12"/>
    <mergeCell ref="A13:I13"/>
    <mergeCell ref="A14:I14"/>
    <mergeCell ref="A1:I1"/>
    <mergeCell ref="H3:I3"/>
    <mergeCell ref="A3:A4"/>
    <mergeCell ref="B3:B4"/>
    <mergeCell ref="C3:C4"/>
    <mergeCell ref="D3:D4"/>
    <mergeCell ref="E3:E4"/>
    <mergeCell ref="F3:F4"/>
    <mergeCell ref="G3:G4"/>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18"/>
  <sheetViews>
    <sheetView zoomScale="90" zoomScaleNormal="90" workbookViewId="0">
      <selection activeCell="A2" sqref="A2:E2"/>
    </sheetView>
  </sheetViews>
  <sheetFormatPr defaultRowHeight="15" x14ac:dyDescent="0.25"/>
  <cols>
    <col min="1" max="1" width="12.140625" style="31" bestFit="1" customWidth="1"/>
    <col min="2" max="5" width="9.28515625" style="31" customWidth="1"/>
    <col min="6" max="16384" width="9.140625" style="31"/>
  </cols>
  <sheetData>
    <row r="1" spans="1:7" ht="39.75" customHeight="1" x14ac:dyDescent="0.25">
      <c r="A1" s="129" t="s">
        <v>70</v>
      </c>
      <c r="B1" s="129"/>
      <c r="C1" s="129"/>
      <c r="D1" s="129"/>
      <c r="E1" s="129"/>
    </row>
    <row r="2" spans="1:7" x14ac:dyDescent="0.25">
      <c r="A2" s="133" t="s">
        <v>67</v>
      </c>
      <c r="B2" s="133"/>
      <c r="C2" s="133"/>
      <c r="D2" s="133"/>
      <c r="E2" s="133"/>
    </row>
    <row r="3" spans="1:7" x14ac:dyDescent="0.25">
      <c r="A3" s="66"/>
      <c r="B3" s="66">
        <v>2014</v>
      </c>
      <c r="C3" s="66">
        <v>2015</v>
      </c>
      <c r="D3" s="66">
        <v>2016</v>
      </c>
      <c r="E3" s="66">
        <v>2017</v>
      </c>
    </row>
    <row r="4" spans="1:7" x14ac:dyDescent="0.25">
      <c r="A4" s="73" t="s">
        <v>11</v>
      </c>
      <c r="B4" s="85">
        <v>0.3</v>
      </c>
      <c r="C4" s="85">
        <v>4.5999999999999996</v>
      </c>
      <c r="D4" s="85">
        <v>7.9</v>
      </c>
      <c r="E4" s="85">
        <v>9.6999999999999993</v>
      </c>
    </row>
    <row r="5" spans="1:7" x14ac:dyDescent="0.25">
      <c r="A5" s="73" t="s">
        <v>12</v>
      </c>
      <c r="B5" s="85">
        <v>0.7</v>
      </c>
      <c r="C5" s="85">
        <v>4.5999999999999996</v>
      </c>
      <c r="D5" s="85">
        <v>8.5</v>
      </c>
      <c r="E5" s="85">
        <v>9.4</v>
      </c>
    </row>
    <row r="6" spans="1:7" x14ac:dyDescent="0.25">
      <c r="A6" s="73" t="s">
        <v>13</v>
      </c>
      <c r="B6" s="85">
        <v>0.8</v>
      </c>
      <c r="C6" s="85">
        <v>3.9</v>
      </c>
      <c r="D6" s="85">
        <v>9.6</v>
      </c>
      <c r="E6" s="85">
        <v>9.1</v>
      </c>
    </row>
    <row r="7" spans="1:7" x14ac:dyDescent="0.25">
      <c r="A7" s="73" t="s">
        <v>14</v>
      </c>
      <c r="B7" s="85">
        <v>1.5</v>
      </c>
      <c r="C7" s="85">
        <v>4.2</v>
      </c>
      <c r="D7" s="85">
        <v>10.199999999999999</v>
      </c>
      <c r="E7" s="85">
        <v>8.8000000000000007</v>
      </c>
    </row>
    <row r="8" spans="1:7" x14ac:dyDescent="0.25">
      <c r="A8" s="73" t="s">
        <v>15</v>
      </c>
      <c r="B8" s="85">
        <v>1.8</v>
      </c>
      <c r="C8" s="85">
        <v>4.3</v>
      </c>
      <c r="D8" s="85">
        <v>10.7</v>
      </c>
      <c r="E8" s="85">
        <v>8.3000000000000007</v>
      </c>
    </row>
    <row r="9" spans="1:7" x14ac:dyDescent="0.25">
      <c r="A9" s="73" t="s">
        <v>16</v>
      </c>
      <c r="B9" s="85">
        <v>2.2000000000000002</v>
      </c>
      <c r="C9" s="85">
        <v>4.9000000000000004</v>
      </c>
      <c r="D9" s="85">
        <v>11</v>
      </c>
      <c r="E9" s="85">
        <v>8</v>
      </c>
    </row>
    <row r="10" spans="1:7" s="69" customFormat="1" ht="14.25" x14ac:dyDescent="0.2">
      <c r="A10" s="76" t="s">
        <v>17</v>
      </c>
      <c r="B10" s="86">
        <v>2.5</v>
      </c>
      <c r="C10" s="86">
        <v>5.2</v>
      </c>
      <c r="D10" s="86">
        <v>11.3</v>
      </c>
      <c r="E10" s="86">
        <v>7.3</v>
      </c>
    </row>
    <row r="11" spans="1:7" x14ac:dyDescent="0.25">
      <c r="A11" s="73" t="s">
        <v>18</v>
      </c>
      <c r="B11" s="85">
        <v>3</v>
      </c>
      <c r="C11" s="85">
        <v>5.8</v>
      </c>
      <c r="D11" s="85">
        <v>11</v>
      </c>
      <c r="E11" s="74"/>
    </row>
    <row r="12" spans="1:7" x14ac:dyDescent="0.25">
      <c r="A12" s="73" t="s">
        <v>19</v>
      </c>
      <c r="B12" s="85">
        <v>2.9</v>
      </c>
      <c r="C12" s="85">
        <v>6.6</v>
      </c>
      <c r="D12" s="85">
        <v>10.6</v>
      </c>
      <c r="E12" s="74"/>
      <c r="G12" s="74"/>
    </row>
    <row r="13" spans="1:7" x14ac:dyDescent="0.25">
      <c r="A13" s="73" t="s">
        <v>20</v>
      </c>
      <c r="B13" s="85">
        <v>3.8</v>
      </c>
      <c r="C13" s="85">
        <v>6.9</v>
      </c>
      <c r="D13" s="85">
        <v>10.3</v>
      </c>
      <c r="E13" s="74"/>
      <c r="G13" s="74"/>
    </row>
    <row r="14" spans="1:7" x14ac:dyDescent="0.25">
      <c r="A14" s="73" t="s">
        <v>21</v>
      </c>
      <c r="B14" s="85">
        <v>5.2</v>
      </c>
      <c r="C14" s="85">
        <v>6.5</v>
      </c>
      <c r="D14" s="85">
        <v>9.8000000000000007</v>
      </c>
      <c r="E14" s="74"/>
      <c r="G14" s="74"/>
    </row>
    <row r="15" spans="1:7" s="69" customFormat="1" x14ac:dyDescent="0.25">
      <c r="A15" s="50" t="s">
        <v>22</v>
      </c>
      <c r="B15" s="52">
        <v>4.4000000000000004</v>
      </c>
      <c r="C15" s="52">
        <v>7.8</v>
      </c>
      <c r="D15" s="52">
        <v>9.5</v>
      </c>
      <c r="E15" s="88"/>
      <c r="G15" s="74"/>
    </row>
    <row r="16" spans="1:7" ht="30" customHeight="1" x14ac:dyDescent="0.25">
      <c r="A16" s="140" t="s">
        <v>50</v>
      </c>
      <c r="B16" s="140"/>
      <c r="C16" s="140"/>
      <c r="D16" s="140"/>
      <c r="E16" s="140"/>
      <c r="G16" s="74"/>
    </row>
    <row r="17" spans="1:7" ht="30" customHeight="1" x14ac:dyDescent="0.25">
      <c r="A17" s="140" t="s">
        <v>51</v>
      </c>
      <c r="B17" s="140"/>
      <c r="C17" s="140"/>
      <c r="D17" s="140"/>
      <c r="E17" s="140"/>
      <c r="G17" s="74"/>
    </row>
    <row r="18" spans="1:7" ht="30" customHeight="1" x14ac:dyDescent="0.25">
      <c r="A18" s="140" t="s">
        <v>190</v>
      </c>
      <c r="B18" s="140"/>
      <c r="C18" s="140"/>
      <c r="D18" s="140"/>
      <c r="E18" s="140"/>
    </row>
  </sheetData>
  <mergeCells count="5">
    <mergeCell ref="A1:E1"/>
    <mergeCell ref="A2:E2"/>
    <mergeCell ref="A16:E16"/>
    <mergeCell ref="A17:E17"/>
    <mergeCell ref="A18: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20"/>
  <sheetViews>
    <sheetView zoomScaleNormal="100" zoomScaleSheetLayoutView="90" workbookViewId="0">
      <selection activeCell="A2" sqref="A2:H17"/>
    </sheetView>
  </sheetViews>
  <sheetFormatPr defaultRowHeight="15" x14ac:dyDescent="0.25"/>
  <cols>
    <col min="1" max="1" width="20.42578125" style="31" bestFit="1" customWidth="1"/>
    <col min="2" max="6" width="10" style="31" bestFit="1" customWidth="1"/>
    <col min="7" max="8" width="9.140625" style="31" customWidth="1"/>
    <col min="9" max="16384" width="9.140625" style="31"/>
  </cols>
  <sheetData>
    <row r="1" spans="1:8" s="34" customFormat="1" x14ac:dyDescent="0.25">
      <c r="A1" s="145" t="s">
        <v>173</v>
      </c>
      <c r="B1" s="145"/>
      <c r="C1" s="145"/>
      <c r="D1" s="145"/>
      <c r="E1" s="145"/>
      <c r="F1" s="145"/>
      <c r="G1" s="145"/>
      <c r="H1" s="145"/>
    </row>
    <row r="2" spans="1:8" x14ac:dyDescent="0.25">
      <c r="A2" s="143"/>
      <c r="B2" s="143">
        <v>2013</v>
      </c>
      <c r="C2" s="143">
        <v>2014</v>
      </c>
      <c r="D2" s="143">
        <v>2015</v>
      </c>
      <c r="E2" s="143">
        <v>2016</v>
      </c>
      <c r="F2" s="143">
        <v>2017</v>
      </c>
      <c r="G2" s="143" t="s">
        <v>61</v>
      </c>
      <c r="H2" s="143"/>
    </row>
    <row r="3" spans="1:8" ht="31.5" customHeight="1" x14ac:dyDescent="0.25">
      <c r="A3" s="138"/>
      <c r="B3" s="138"/>
      <c r="C3" s="138"/>
      <c r="D3" s="138"/>
      <c r="E3" s="138"/>
      <c r="F3" s="138"/>
      <c r="G3" s="104" t="s">
        <v>161</v>
      </c>
      <c r="H3" s="104" t="s">
        <v>162</v>
      </c>
    </row>
    <row r="4" spans="1:8" x14ac:dyDescent="0.25">
      <c r="A4" s="73" t="s">
        <v>11</v>
      </c>
      <c r="B4" s="81">
        <v>69465</v>
      </c>
      <c r="C4" s="81">
        <v>69693</v>
      </c>
      <c r="D4" s="81">
        <v>72909</v>
      </c>
      <c r="E4" s="81">
        <v>78638</v>
      </c>
      <c r="F4" s="81">
        <v>86287</v>
      </c>
      <c r="G4" s="75">
        <v>24.216511912473905</v>
      </c>
      <c r="H4" s="75">
        <v>9.7268496146900993</v>
      </c>
    </row>
    <row r="5" spans="1:8" x14ac:dyDescent="0.25">
      <c r="A5" s="73" t="s">
        <v>12</v>
      </c>
      <c r="B5" s="81">
        <v>69630</v>
      </c>
      <c r="C5" s="81">
        <v>70135</v>
      </c>
      <c r="D5" s="81">
        <v>73351</v>
      </c>
      <c r="E5" s="81">
        <v>79578</v>
      </c>
      <c r="F5" s="81">
        <v>87030</v>
      </c>
      <c r="G5" s="75">
        <v>24.989228780697974</v>
      </c>
      <c r="H5" s="75">
        <v>9.3643971952047043</v>
      </c>
    </row>
    <row r="6" spans="1:8" x14ac:dyDescent="0.25">
      <c r="A6" s="73" t="s">
        <v>13</v>
      </c>
      <c r="B6" s="81">
        <v>69854</v>
      </c>
      <c r="C6" s="81">
        <v>70384</v>
      </c>
      <c r="D6" s="81">
        <v>73163</v>
      </c>
      <c r="E6" s="81">
        <v>80202</v>
      </c>
      <c r="F6" s="81">
        <v>87532</v>
      </c>
      <c r="G6" s="75">
        <v>25.307069029690499</v>
      </c>
      <c r="H6" s="75">
        <v>9.1394229570334904</v>
      </c>
    </row>
    <row r="7" spans="1:8" x14ac:dyDescent="0.25">
      <c r="A7" s="73" t="s">
        <v>14</v>
      </c>
      <c r="B7" s="81">
        <v>69677</v>
      </c>
      <c r="C7" s="81">
        <v>70751</v>
      </c>
      <c r="D7" s="81">
        <v>73695</v>
      </c>
      <c r="E7" s="81">
        <v>81180</v>
      </c>
      <c r="F7" s="81">
        <v>88289</v>
      </c>
      <c r="G7" s="75">
        <v>26.711827432294733</v>
      </c>
      <c r="H7" s="75">
        <v>8.7570830253757084</v>
      </c>
    </row>
    <row r="8" spans="1:8" x14ac:dyDescent="0.25">
      <c r="A8" s="73" t="s">
        <v>15</v>
      </c>
      <c r="B8" s="81">
        <v>69818</v>
      </c>
      <c r="C8" s="81">
        <v>71095</v>
      </c>
      <c r="D8" s="81">
        <v>74167</v>
      </c>
      <c r="E8" s="81">
        <v>82070</v>
      </c>
      <c r="F8" s="81">
        <v>88859</v>
      </c>
      <c r="G8" s="75">
        <v>27.272336646710016</v>
      </c>
      <c r="H8" s="75">
        <v>8.2722066528573173</v>
      </c>
    </row>
    <row r="9" spans="1:8" s="69" customFormat="1" ht="14.25" x14ac:dyDescent="0.2">
      <c r="A9" s="76" t="s">
        <v>16</v>
      </c>
      <c r="B9" s="84">
        <v>69574</v>
      </c>
      <c r="C9" s="84">
        <v>71074</v>
      </c>
      <c r="D9" s="84">
        <v>74592</v>
      </c>
      <c r="E9" s="84">
        <v>82796</v>
      </c>
      <c r="F9" s="84">
        <v>89392</v>
      </c>
      <c r="G9" s="77">
        <v>28.484778796676917</v>
      </c>
      <c r="H9" s="77">
        <v>7.9665684332576454</v>
      </c>
    </row>
    <row r="10" spans="1:8" x14ac:dyDescent="0.25">
      <c r="A10" s="73" t="s">
        <v>17</v>
      </c>
      <c r="B10" s="81">
        <v>69510</v>
      </c>
      <c r="C10" s="81">
        <v>71272</v>
      </c>
      <c r="D10" s="81">
        <v>74999</v>
      </c>
      <c r="E10" s="81">
        <v>83481</v>
      </c>
      <c r="F10" s="81">
        <v>89576</v>
      </c>
      <c r="G10" s="75">
        <v>28.867788807365848</v>
      </c>
      <c r="H10" s="75">
        <v>7.3010625172194867</v>
      </c>
    </row>
    <row r="11" spans="1:8" s="69" customFormat="1" x14ac:dyDescent="0.25">
      <c r="A11" s="73" t="s">
        <v>18</v>
      </c>
      <c r="B11" s="81">
        <v>69286</v>
      </c>
      <c r="C11" s="81">
        <v>71387</v>
      </c>
      <c r="D11" s="81">
        <v>75549</v>
      </c>
      <c r="E11" s="81">
        <v>83823</v>
      </c>
      <c r="F11" s="81"/>
      <c r="G11" s="75"/>
      <c r="H11" s="75"/>
    </row>
    <row r="12" spans="1:8" x14ac:dyDescent="0.25">
      <c r="A12" s="73" t="s">
        <v>19</v>
      </c>
      <c r="B12" s="81">
        <v>69426</v>
      </c>
      <c r="C12" s="81">
        <v>71428</v>
      </c>
      <c r="D12" s="81">
        <v>76176</v>
      </c>
      <c r="E12" s="81">
        <v>84284</v>
      </c>
      <c r="F12" s="81"/>
      <c r="G12" s="75"/>
      <c r="H12" s="75"/>
    </row>
    <row r="13" spans="1:8" x14ac:dyDescent="0.25">
      <c r="A13" s="73" t="s">
        <v>20</v>
      </c>
      <c r="B13" s="81">
        <v>69496</v>
      </c>
      <c r="C13" s="81">
        <v>72110</v>
      </c>
      <c r="D13" s="81">
        <v>77063</v>
      </c>
      <c r="E13" s="81">
        <v>85033</v>
      </c>
      <c r="F13" s="81"/>
      <c r="G13" s="75"/>
      <c r="H13" s="75"/>
    </row>
    <row r="14" spans="1:8" x14ac:dyDescent="0.25">
      <c r="A14" s="41" t="s">
        <v>21</v>
      </c>
      <c r="B14" s="55">
        <v>69402</v>
      </c>
      <c r="C14" s="55">
        <v>73014</v>
      </c>
      <c r="D14" s="55">
        <v>77783</v>
      </c>
      <c r="E14" s="55">
        <v>85439</v>
      </c>
      <c r="F14" s="55"/>
      <c r="G14" s="56"/>
      <c r="H14" s="56"/>
    </row>
    <row r="15" spans="1:8" x14ac:dyDescent="0.25">
      <c r="A15" s="41" t="s">
        <v>22</v>
      </c>
      <c r="B15" s="55">
        <v>69365</v>
      </c>
      <c r="C15" s="55">
        <v>72399</v>
      </c>
      <c r="D15" s="55">
        <v>78035</v>
      </c>
      <c r="E15" s="55">
        <v>85434</v>
      </c>
      <c r="F15" s="55"/>
      <c r="G15" s="56"/>
      <c r="H15" s="56"/>
    </row>
    <row r="16" spans="1:8" s="69" customFormat="1" ht="14.25" x14ac:dyDescent="0.2">
      <c r="A16" s="49" t="s">
        <v>163</v>
      </c>
      <c r="B16" s="57">
        <v>69646.857142857145</v>
      </c>
      <c r="C16" s="57">
        <v>70629.142857142855</v>
      </c>
      <c r="D16" s="57">
        <v>73839.428571428565</v>
      </c>
      <c r="E16" s="57">
        <v>81135</v>
      </c>
      <c r="F16" s="57">
        <v>88137.857142857145</v>
      </c>
      <c r="G16" s="61">
        <v>26.549934486558556</v>
      </c>
      <c r="H16" s="61">
        <v>8.6467986279483497</v>
      </c>
    </row>
    <row r="17" spans="1:8" x14ac:dyDescent="0.25">
      <c r="A17" s="42" t="s">
        <v>108</v>
      </c>
      <c r="B17" s="59">
        <v>69541.916666666672</v>
      </c>
      <c r="C17" s="59">
        <v>71228.5</v>
      </c>
      <c r="D17" s="59">
        <v>75123.5</v>
      </c>
      <c r="E17" s="59">
        <v>82663.166666666672</v>
      </c>
      <c r="F17" s="87"/>
      <c r="G17" s="90"/>
      <c r="H17" s="90"/>
    </row>
    <row r="18" spans="1:8" ht="30" customHeight="1" x14ac:dyDescent="0.25">
      <c r="A18" s="133" t="s">
        <v>50</v>
      </c>
      <c r="B18" s="133"/>
      <c r="C18" s="133"/>
      <c r="D18" s="133"/>
      <c r="E18" s="133"/>
      <c r="F18" s="133"/>
      <c r="G18" s="133"/>
      <c r="H18" s="133"/>
    </row>
    <row r="19" spans="1:8" x14ac:dyDescent="0.25">
      <c r="A19" s="133" t="s">
        <v>71</v>
      </c>
      <c r="B19" s="133"/>
      <c r="C19" s="133"/>
      <c r="D19" s="133"/>
      <c r="E19" s="133"/>
      <c r="F19" s="133"/>
      <c r="G19" s="133"/>
      <c r="H19" s="133"/>
    </row>
    <row r="20" spans="1:8" x14ac:dyDescent="0.25">
      <c r="A20" s="133" t="s">
        <v>51</v>
      </c>
      <c r="B20" s="133"/>
      <c r="C20" s="133"/>
      <c r="D20" s="133"/>
      <c r="E20" s="133"/>
      <c r="F20" s="133"/>
      <c r="G20" s="133"/>
      <c r="H20" s="133"/>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14"/>
  <sheetViews>
    <sheetView zoomScale="90" zoomScaleNormal="90" zoomScaleSheetLayoutView="100" workbookViewId="0">
      <selection activeCell="A12" sqref="A12:I12"/>
    </sheetView>
  </sheetViews>
  <sheetFormatPr defaultRowHeight="15" x14ac:dyDescent="0.25"/>
  <cols>
    <col min="1" max="1" width="6" style="43" bestFit="1" customWidth="1"/>
    <col min="2" max="2" width="16.5703125" style="43" customWidth="1"/>
    <col min="3" max="7" width="10" style="43" bestFit="1" customWidth="1"/>
    <col min="8" max="9" width="6.85546875" style="43" bestFit="1" customWidth="1"/>
    <col min="10" max="12" width="9.140625" style="43"/>
    <col min="13" max="17" width="10.42578125" style="43" bestFit="1" customWidth="1"/>
    <col min="18" max="16384" width="9.140625" style="43"/>
  </cols>
  <sheetData>
    <row r="1" spans="1:17" x14ac:dyDescent="0.25">
      <c r="A1" s="139" t="s">
        <v>174</v>
      </c>
      <c r="B1" s="139"/>
      <c r="C1" s="139"/>
      <c r="D1" s="139"/>
      <c r="E1" s="139"/>
      <c r="F1" s="139"/>
      <c r="G1" s="139"/>
      <c r="H1" s="139"/>
      <c r="I1" s="139"/>
    </row>
    <row r="2" spans="1:17" x14ac:dyDescent="0.25">
      <c r="A2" s="147" t="s">
        <v>172</v>
      </c>
      <c r="B2" s="147"/>
      <c r="C2" s="147"/>
      <c r="D2" s="147"/>
      <c r="E2" s="147"/>
      <c r="F2" s="147"/>
      <c r="G2" s="147"/>
      <c r="H2" s="147"/>
      <c r="I2" s="147"/>
    </row>
    <row r="3" spans="1:17" x14ac:dyDescent="0.25">
      <c r="A3" s="143" t="s">
        <v>25</v>
      </c>
      <c r="B3" s="143" t="s">
        <v>26</v>
      </c>
      <c r="C3" s="143">
        <v>2013</v>
      </c>
      <c r="D3" s="143">
        <v>2014</v>
      </c>
      <c r="E3" s="143">
        <v>2015</v>
      </c>
      <c r="F3" s="143">
        <v>2016</v>
      </c>
      <c r="G3" s="143">
        <v>2017</v>
      </c>
      <c r="H3" s="143" t="s">
        <v>61</v>
      </c>
      <c r="I3" s="143"/>
    </row>
    <row r="4" spans="1:17" ht="29.25" x14ac:dyDescent="0.25">
      <c r="A4" s="138"/>
      <c r="B4" s="138"/>
      <c r="C4" s="138"/>
      <c r="D4" s="138"/>
      <c r="E4" s="138"/>
      <c r="F4" s="138"/>
      <c r="G4" s="138"/>
      <c r="H4" s="104" t="s">
        <v>161</v>
      </c>
      <c r="I4" s="104" t="s">
        <v>162</v>
      </c>
    </row>
    <row r="5" spans="1:17" x14ac:dyDescent="0.25">
      <c r="A5" s="39">
        <v>1</v>
      </c>
      <c r="B5" s="76" t="s">
        <v>116</v>
      </c>
      <c r="C5" s="113">
        <v>45128</v>
      </c>
      <c r="D5" s="113">
        <v>45523</v>
      </c>
      <c r="E5" s="113">
        <v>47875</v>
      </c>
      <c r="F5" s="113">
        <v>52545</v>
      </c>
      <c r="G5" s="113">
        <v>55356</v>
      </c>
      <c r="H5" s="85">
        <v>22.664421201914553</v>
      </c>
      <c r="I5" s="85">
        <v>5.3497002569226373</v>
      </c>
      <c r="M5" s="116"/>
      <c r="N5" s="116"/>
      <c r="O5" s="116"/>
      <c r="P5" s="116"/>
      <c r="Q5" s="116"/>
    </row>
    <row r="6" spans="1:17" x14ac:dyDescent="0.25">
      <c r="A6" s="39">
        <v>2</v>
      </c>
      <c r="B6" s="76" t="s">
        <v>117</v>
      </c>
      <c r="C6" s="113">
        <v>12998</v>
      </c>
      <c r="D6" s="113">
        <v>13513</v>
      </c>
      <c r="E6" s="113">
        <v>14804</v>
      </c>
      <c r="F6" s="113">
        <v>16129</v>
      </c>
      <c r="G6" s="113">
        <v>17639</v>
      </c>
      <c r="H6" s="85">
        <v>35.705493152792741</v>
      </c>
      <c r="I6" s="85">
        <v>9.3620187240374477</v>
      </c>
      <c r="M6" s="116"/>
      <c r="N6" s="116"/>
      <c r="O6" s="116"/>
      <c r="P6" s="116"/>
      <c r="Q6" s="116"/>
    </row>
    <row r="7" spans="1:17" x14ac:dyDescent="0.25">
      <c r="A7" s="39">
        <v>3</v>
      </c>
      <c r="B7" s="76" t="s">
        <v>120</v>
      </c>
      <c r="C7" s="113">
        <v>3337</v>
      </c>
      <c r="D7" s="113">
        <v>3743</v>
      </c>
      <c r="E7" s="113">
        <v>4311</v>
      </c>
      <c r="F7" s="113">
        <v>5295</v>
      </c>
      <c r="G7" s="113">
        <v>6217</v>
      </c>
      <c r="H7" s="85">
        <v>86.305064429127967</v>
      </c>
      <c r="I7" s="85">
        <v>17.412653446647781</v>
      </c>
      <c r="M7" s="116"/>
      <c r="N7" s="116"/>
      <c r="O7" s="116"/>
      <c r="P7" s="116"/>
      <c r="Q7" s="116"/>
    </row>
    <row r="8" spans="1:17" x14ac:dyDescent="0.25">
      <c r="A8" s="39">
        <v>4</v>
      </c>
      <c r="B8" s="76" t="s">
        <v>124</v>
      </c>
      <c r="C8" s="113">
        <v>2025</v>
      </c>
      <c r="D8" s="113">
        <v>2227</v>
      </c>
      <c r="E8" s="113">
        <v>2561</v>
      </c>
      <c r="F8" s="113">
        <v>3423</v>
      </c>
      <c r="G8" s="113">
        <v>3657</v>
      </c>
      <c r="H8" s="46">
        <v>80.592592592592595</v>
      </c>
      <c r="I8" s="46">
        <v>6.8361086765994745</v>
      </c>
      <c r="M8" s="116"/>
      <c r="N8" s="116"/>
      <c r="O8" s="116"/>
      <c r="P8" s="116"/>
      <c r="Q8" s="116"/>
    </row>
    <row r="9" spans="1:17" x14ac:dyDescent="0.25">
      <c r="A9" s="39">
        <v>5</v>
      </c>
      <c r="B9" s="76" t="s">
        <v>125</v>
      </c>
      <c r="C9" s="113">
        <v>3612</v>
      </c>
      <c r="D9" s="113">
        <v>3748</v>
      </c>
      <c r="E9" s="113">
        <v>2787</v>
      </c>
      <c r="F9" s="113">
        <v>3147</v>
      </c>
      <c r="G9" s="113">
        <v>3576</v>
      </c>
      <c r="H9" s="85">
        <v>-0.99667774086378735</v>
      </c>
      <c r="I9" s="85">
        <v>13.63203050524309</v>
      </c>
      <c r="M9" s="116"/>
      <c r="N9" s="116"/>
      <c r="O9" s="116"/>
      <c r="P9" s="116"/>
      <c r="Q9" s="116"/>
    </row>
    <row r="10" spans="1:17" x14ac:dyDescent="0.25">
      <c r="A10" s="65">
        <v>6</v>
      </c>
      <c r="B10" s="49" t="s">
        <v>34</v>
      </c>
      <c r="C10" s="114">
        <v>2410</v>
      </c>
      <c r="D10" s="114">
        <v>2518</v>
      </c>
      <c r="E10" s="114">
        <v>2661</v>
      </c>
      <c r="F10" s="114">
        <v>2942</v>
      </c>
      <c r="G10" s="114">
        <v>3131</v>
      </c>
      <c r="H10" s="46">
        <v>29.91701244813278</v>
      </c>
      <c r="I10" s="46">
        <v>6.4242012236573762</v>
      </c>
      <c r="M10" s="116"/>
      <c r="N10" s="116"/>
      <c r="O10" s="116"/>
      <c r="P10" s="116"/>
      <c r="Q10" s="116"/>
    </row>
    <row r="11" spans="1:17" x14ac:dyDescent="0.25">
      <c r="A11" s="80"/>
      <c r="B11" s="42" t="s">
        <v>68</v>
      </c>
      <c r="C11" s="112">
        <v>69510</v>
      </c>
      <c r="D11" s="112">
        <v>71272</v>
      </c>
      <c r="E11" s="112">
        <v>74999</v>
      </c>
      <c r="F11" s="112">
        <v>83481</v>
      </c>
      <c r="G11" s="112">
        <v>89576</v>
      </c>
      <c r="H11" s="47">
        <v>28.867788807365848</v>
      </c>
      <c r="I11" s="47">
        <v>7.3010625172194867</v>
      </c>
      <c r="M11" s="116"/>
      <c r="N11" s="116"/>
      <c r="O11" s="116"/>
      <c r="P11" s="116"/>
      <c r="Q11" s="116"/>
    </row>
    <row r="12" spans="1:17" x14ac:dyDescent="0.25">
      <c r="A12" s="133" t="s">
        <v>50</v>
      </c>
      <c r="B12" s="133"/>
      <c r="C12" s="133"/>
      <c r="D12" s="133"/>
      <c r="E12" s="133"/>
      <c r="F12" s="133"/>
      <c r="G12" s="133"/>
      <c r="H12" s="133"/>
      <c r="I12" s="133"/>
    </row>
    <row r="13" spans="1:17" ht="15" customHeight="1" x14ac:dyDescent="0.25">
      <c r="A13" s="140" t="s">
        <v>51</v>
      </c>
      <c r="B13" s="140"/>
      <c r="C13" s="140"/>
      <c r="D13" s="140"/>
      <c r="E13" s="140"/>
      <c r="F13" s="140"/>
      <c r="G13" s="140"/>
      <c r="H13" s="140"/>
      <c r="I13" s="140"/>
    </row>
    <row r="14" spans="1:17" x14ac:dyDescent="0.25">
      <c r="A14" s="133" t="s">
        <v>190</v>
      </c>
      <c r="B14" s="133"/>
      <c r="C14" s="133"/>
      <c r="D14" s="133"/>
      <c r="E14" s="133"/>
      <c r="F14" s="133"/>
      <c r="G14" s="133"/>
      <c r="H14" s="133"/>
      <c r="I14" s="133"/>
    </row>
  </sheetData>
  <sortState ref="B5:I10">
    <sortCondition descending="1" ref="G5:G10"/>
  </sortState>
  <mergeCells count="13">
    <mergeCell ref="A12:I12"/>
    <mergeCell ref="A13:I13"/>
    <mergeCell ref="A14:I14"/>
    <mergeCell ref="A1:I1"/>
    <mergeCell ref="A3:A4"/>
    <mergeCell ref="B3:B4"/>
    <mergeCell ref="C3:C4"/>
    <mergeCell ref="D3:D4"/>
    <mergeCell ref="E3:E4"/>
    <mergeCell ref="F3:F4"/>
    <mergeCell ref="G3:G4"/>
    <mergeCell ref="H3:I3"/>
    <mergeCell ref="A2:I2"/>
  </mergeCells>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8"/>
  <sheetViews>
    <sheetView zoomScale="90" zoomScaleNormal="90" workbookViewId="0">
      <selection activeCell="A16" sqref="A16:E16"/>
    </sheetView>
  </sheetViews>
  <sheetFormatPr defaultRowHeight="15" x14ac:dyDescent="0.25"/>
  <cols>
    <col min="1" max="1" width="16.5703125" style="31" customWidth="1"/>
    <col min="2" max="2" width="10" style="31" customWidth="1"/>
    <col min="3" max="16384" width="9.140625" style="31"/>
  </cols>
  <sheetData>
    <row r="1" spans="1:5" s="34" customFormat="1" ht="47.25" customHeight="1" x14ac:dyDescent="0.25">
      <c r="A1" s="146" t="s">
        <v>72</v>
      </c>
      <c r="B1" s="146"/>
      <c r="C1" s="146"/>
      <c r="D1" s="146"/>
      <c r="E1" s="146"/>
    </row>
    <row r="2" spans="1:5" s="38" customFormat="1" ht="12" x14ac:dyDescent="0.2">
      <c r="A2" s="94" t="s">
        <v>67</v>
      </c>
      <c r="B2" s="94"/>
      <c r="C2" s="94"/>
      <c r="D2" s="94"/>
      <c r="E2" s="94"/>
    </row>
    <row r="3" spans="1:5" x14ac:dyDescent="0.25">
      <c r="A3" s="93"/>
      <c r="B3" s="93">
        <v>2014</v>
      </c>
      <c r="C3" s="93">
        <v>2015</v>
      </c>
      <c r="D3" s="93">
        <v>2016</v>
      </c>
      <c r="E3" s="93">
        <v>2017</v>
      </c>
    </row>
    <row r="4" spans="1:5" x14ac:dyDescent="0.25">
      <c r="A4" s="73" t="s">
        <v>11</v>
      </c>
      <c r="B4" s="85">
        <v>-0.4</v>
      </c>
      <c r="C4" s="85">
        <v>-1.9</v>
      </c>
      <c r="D4" s="85">
        <v>2</v>
      </c>
      <c r="E4" s="85">
        <v>1.9</v>
      </c>
    </row>
    <row r="5" spans="1:5" x14ac:dyDescent="0.25">
      <c r="A5" s="73" t="s">
        <v>12</v>
      </c>
      <c r="B5" s="85">
        <v>0.5</v>
      </c>
      <c r="C5" s="85">
        <v>-0.3</v>
      </c>
      <c r="D5" s="85">
        <v>0.2</v>
      </c>
      <c r="E5" s="75">
        <v>2.4</v>
      </c>
    </row>
    <row r="6" spans="1:5" x14ac:dyDescent="0.25">
      <c r="A6" s="73" t="s">
        <v>13</v>
      </c>
      <c r="B6" s="85">
        <v>0.9</v>
      </c>
      <c r="C6" s="85">
        <v>-0.5</v>
      </c>
      <c r="D6" s="85">
        <v>0.1</v>
      </c>
      <c r="E6" s="75">
        <v>2</v>
      </c>
    </row>
    <row r="7" spans="1:5" x14ac:dyDescent="0.25">
      <c r="A7" s="73" t="s">
        <v>14</v>
      </c>
      <c r="B7" s="85">
        <v>2.2999999999999998</v>
      </c>
      <c r="C7" s="85">
        <v>-0.4</v>
      </c>
      <c r="D7" s="85">
        <v>0.1</v>
      </c>
      <c r="E7" s="75">
        <v>2.1</v>
      </c>
    </row>
    <row r="8" spans="1:5" s="69" customFormat="1" x14ac:dyDescent="0.25">
      <c r="A8" s="73" t="s">
        <v>15</v>
      </c>
      <c r="B8" s="85">
        <v>2.4</v>
      </c>
      <c r="C8" s="85">
        <v>-0.3</v>
      </c>
      <c r="D8" s="85">
        <v>0.2</v>
      </c>
      <c r="E8" s="75">
        <v>2.5</v>
      </c>
    </row>
    <row r="9" spans="1:5" x14ac:dyDescent="0.25">
      <c r="A9" s="76" t="s">
        <v>16</v>
      </c>
      <c r="B9" s="86">
        <v>1.9</v>
      </c>
      <c r="C9" s="86">
        <v>0.1</v>
      </c>
      <c r="D9" s="86">
        <v>0.9</v>
      </c>
      <c r="E9" s="77">
        <v>2.6</v>
      </c>
    </row>
    <row r="10" spans="1:5" x14ac:dyDescent="0.25">
      <c r="A10" s="73" t="s">
        <v>17</v>
      </c>
      <c r="B10" s="85">
        <v>3.5</v>
      </c>
      <c r="C10" s="85">
        <v>-3.3</v>
      </c>
      <c r="D10" s="85">
        <v>3.3</v>
      </c>
      <c r="E10" s="75">
        <v>2.7</v>
      </c>
    </row>
    <row r="11" spans="1:5" x14ac:dyDescent="0.25">
      <c r="A11" s="73" t="s">
        <v>18</v>
      </c>
      <c r="B11" s="85">
        <v>2.5</v>
      </c>
      <c r="C11" s="85">
        <v>-2.7</v>
      </c>
      <c r="D11" s="85">
        <v>3.3</v>
      </c>
      <c r="E11" s="75"/>
    </row>
    <row r="12" spans="1:5" s="69" customFormat="1" x14ac:dyDescent="0.25">
      <c r="A12" s="73" t="s">
        <v>19</v>
      </c>
      <c r="B12" s="85">
        <v>2.1</v>
      </c>
      <c r="C12" s="85">
        <v>-2.7</v>
      </c>
      <c r="D12" s="85">
        <v>2.9</v>
      </c>
      <c r="E12" s="75"/>
    </row>
    <row r="13" spans="1:5" x14ac:dyDescent="0.25">
      <c r="A13" s="73" t="s">
        <v>20</v>
      </c>
      <c r="B13" s="85">
        <v>-0.2</v>
      </c>
      <c r="C13" s="85">
        <v>1.4</v>
      </c>
      <c r="D13" s="85">
        <v>0.3</v>
      </c>
      <c r="E13" s="75"/>
    </row>
    <row r="14" spans="1:5" x14ac:dyDescent="0.25">
      <c r="A14" s="73" t="s">
        <v>21</v>
      </c>
      <c r="B14" s="85">
        <v>1.5</v>
      </c>
      <c r="C14" s="85">
        <v>-0.2</v>
      </c>
      <c r="D14" s="85">
        <v>0.2</v>
      </c>
      <c r="E14" s="75"/>
    </row>
    <row r="15" spans="1:5" x14ac:dyDescent="0.25">
      <c r="A15" s="50" t="s">
        <v>22</v>
      </c>
      <c r="B15" s="52">
        <v>-0.2</v>
      </c>
      <c r="C15" s="52">
        <v>0.9</v>
      </c>
      <c r="D15" s="52">
        <v>0.2</v>
      </c>
      <c r="E15" s="92"/>
    </row>
    <row r="16" spans="1:5" ht="30" customHeight="1" x14ac:dyDescent="0.25">
      <c r="A16" s="140" t="s">
        <v>50</v>
      </c>
      <c r="B16" s="140"/>
      <c r="C16" s="140"/>
      <c r="D16" s="140"/>
      <c r="E16" s="140"/>
    </row>
    <row r="17" spans="1:5" ht="30" customHeight="1" x14ac:dyDescent="0.25">
      <c r="A17" s="140" t="s">
        <v>51</v>
      </c>
      <c r="B17" s="140"/>
      <c r="C17" s="140"/>
      <c r="D17" s="140"/>
      <c r="E17" s="140"/>
    </row>
    <row r="18" spans="1:5" x14ac:dyDescent="0.25">
      <c r="A18" s="140" t="s">
        <v>190</v>
      </c>
      <c r="B18" s="140"/>
      <c r="C18" s="140"/>
      <c r="D18" s="140"/>
      <c r="E18" s="140"/>
    </row>
  </sheetData>
  <mergeCells count="4">
    <mergeCell ref="A1:E1"/>
    <mergeCell ref="A16:E16"/>
    <mergeCell ref="A17:E17"/>
    <mergeCell ref="A18:E1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0"/>
  <sheetViews>
    <sheetView zoomScale="90" zoomScaleNormal="90" zoomScaleSheetLayoutView="90" workbookViewId="0">
      <selection activeCell="A18" sqref="A18:H18"/>
    </sheetView>
  </sheetViews>
  <sheetFormatPr defaultRowHeight="15" x14ac:dyDescent="0.25"/>
  <cols>
    <col min="1" max="1" width="19.85546875" style="31" customWidth="1"/>
    <col min="2" max="6" width="10" style="31" bestFit="1" customWidth="1"/>
    <col min="7" max="8" width="10.28515625" style="31" customWidth="1"/>
    <col min="9" max="16384" width="9.140625" style="31"/>
  </cols>
  <sheetData>
    <row r="1" spans="1:8" s="34" customFormat="1" x14ac:dyDescent="0.25">
      <c r="A1" s="139" t="s">
        <v>175</v>
      </c>
      <c r="B1" s="139"/>
      <c r="C1" s="139"/>
      <c r="D1" s="139"/>
      <c r="E1" s="139"/>
      <c r="F1" s="139"/>
      <c r="G1" s="139"/>
      <c r="H1" s="139"/>
    </row>
    <row r="2" spans="1:8" x14ac:dyDescent="0.25">
      <c r="A2" s="143"/>
      <c r="B2" s="143">
        <v>2013</v>
      </c>
      <c r="C2" s="143">
        <v>2014</v>
      </c>
      <c r="D2" s="143">
        <v>2015</v>
      </c>
      <c r="E2" s="143">
        <v>2016</v>
      </c>
      <c r="F2" s="143">
        <v>2017</v>
      </c>
      <c r="G2" s="144" t="s">
        <v>61</v>
      </c>
      <c r="H2" s="144"/>
    </row>
    <row r="3" spans="1:8" ht="33" customHeight="1" x14ac:dyDescent="0.25">
      <c r="A3" s="138"/>
      <c r="B3" s="138"/>
      <c r="C3" s="138"/>
      <c r="D3" s="138"/>
      <c r="E3" s="138"/>
      <c r="F3" s="138"/>
      <c r="G3" s="104" t="s">
        <v>161</v>
      </c>
      <c r="H3" s="104" t="s">
        <v>162</v>
      </c>
    </row>
    <row r="4" spans="1:8" x14ac:dyDescent="0.25">
      <c r="A4" s="73" t="s">
        <v>11</v>
      </c>
      <c r="B4" s="81">
        <v>50640</v>
      </c>
      <c r="C4" s="81">
        <v>50425</v>
      </c>
      <c r="D4" s="81">
        <v>49477</v>
      </c>
      <c r="E4" s="81">
        <v>50482</v>
      </c>
      <c r="F4" s="81">
        <v>51430</v>
      </c>
      <c r="G4" s="74">
        <v>1.5600315955766191</v>
      </c>
      <c r="H4" s="74">
        <v>1.8778970722237629</v>
      </c>
    </row>
    <row r="5" spans="1:8" x14ac:dyDescent="0.25">
      <c r="A5" s="73" t="s">
        <v>12</v>
      </c>
      <c r="B5" s="81">
        <v>50191</v>
      </c>
      <c r="C5" s="81">
        <v>50458</v>
      </c>
      <c r="D5" s="81">
        <v>50318</v>
      </c>
      <c r="E5" s="81">
        <v>50416</v>
      </c>
      <c r="F5" s="81">
        <v>51614</v>
      </c>
      <c r="G5" s="74">
        <v>2.835169651929629</v>
      </c>
      <c r="H5" s="74">
        <v>2.3762297683275149</v>
      </c>
    </row>
    <row r="6" spans="1:8" x14ac:dyDescent="0.25">
      <c r="A6" s="73" t="s">
        <v>13</v>
      </c>
      <c r="B6" s="81">
        <v>50181</v>
      </c>
      <c r="C6" s="81">
        <v>50623</v>
      </c>
      <c r="D6" s="81">
        <v>50361</v>
      </c>
      <c r="E6" s="81">
        <v>50424</v>
      </c>
      <c r="F6" s="81">
        <v>51442</v>
      </c>
      <c r="G6" s="74">
        <v>2.5129032900898749</v>
      </c>
      <c r="H6" s="74">
        <v>2.0188798984610501</v>
      </c>
    </row>
    <row r="7" spans="1:8" x14ac:dyDescent="0.25">
      <c r="A7" s="73" t="s">
        <v>14</v>
      </c>
      <c r="B7" s="81">
        <v>49387</v>
      </c>
      <c r="C7" s="81">
        <v>50526</v>
      </c>
      <c r="D7" s="81">
        <v>50326</v>
      </c>
      <c r="E7" s="81">
        <v>50374</v>
      </c>
      <c r="F7" s="81">
        <v>51438</v>
      </c>
      <c r="G7" s="74">
        <v>4.1529147346467701</v>
      </c>
      <c r="H7" s="74">
        <v>2.112200738476198</v>
      </c>
    </row>
    <row r="8" spans="1:8" s="69" customFormat="1" x14ac:dyDescent="0.25">
      <c r="A8" s="73" t="s">
        <v>15</v>
      </c>
      <c r="B8" s="81">
        <v>49424</v>
      </c>
      <c r="C8" s="81">
        <v>50633</v>
      </c>
      <c r="D8" s="81">
        <v>50469</v>
      </c>
      <c r="E8" s="81">
        <v>50554</v>
      </c>
      <c r="F8" s="81">
        <v>51803</v>
      </c>
      <c r="G8" s="74">
        <v>4.8134509550016187</v>
      </c>
      <c r="H8" s="74">
        <v>2.4706254697946748</v>
      </c>
    </row>
    <row r="9" spans="1:8" x14ac:dyDescent="0.25">
      <c r="A9" s="73" t="s">
        <v>16</v>
      </c>
      <c r="B9" s="81">
        <v>49415</v>
      </c>
      <c r="C9" s="81">
        <v>50336</v>
      </c>
      <c r="D9" s="81">
        <v>50373</v>
      </c>
      <c r="E9" s="81">
        <v>50823</v>
      </c>
      <c r="F9" s="81">
        <v>52144</v>
      </c>
      <c r="G9" s="74">
        <v>5.5226145907113224</v>
      </c>
      <c r="H9" s="74">
        <v>2.5992168899907524</v>
      </c>
    </row>
    <row r="10" spans="1:8" s="69" customFormat="1" ht="14.25" x14ac:dyDescent="0.2">
      <c r="A10" s="76" t="s">
        <v>17</v>
      </c>
      <c r="B10" s="84">
        <v>49387</v>
      </c>
      <c r="C10" s="84">
        <v>51107</v>
      </c>
      <c r="D10" s="84">
        <v>49403</v>
      </c>
      <c r="E10" s="84">
        <v>51021</v>
      </c>
      <c r="F10" s="84">
        <v>52408</v>
      </c>
      <c r="G10" s="77">
        <v>6.1169943507400726</v>
      </c>
      <c r="H10" s="77">
        <v>2.7184884655337997</v>
      </c>
    </row>
    <row r="11" spans="1:8" x14ac:dyDescent="0.25">
      <c r="A11" s="73" t="s">
        <v>18</v>
      </c>
      <c r="B11" s="81">
        <v>49434</v>
      </c>
      <c r="C11" s="81">
        <v>50671</v>
      </c>
      <c r="D11" s="81">
        <v>49320</v>
      </c>
      <c r="E11" s="81">
        <v>50957</v>
      </c>
      <c r="F11" s="81"/>
      <c r="G11" s="75"/>
      <c r="H11" s="75"/>
    </row>
    <row r="12" spans="1:8" s="69" customFormat="1" x14ac:dyDescent="0.25">
      <c r="A12" s="73" t="s">
        <v>19</v>
      </c>
      <c r="B12" s="81">
        <v>49546</v>
      </c>
      <c r="C12" s="81">
        <v>50574</v>
      </c>
      <c r="D12" s="81">
        <v>49231</v>
      </c>
      <c r="E12" s="81">
        <v>50677</v>
      </c>
      <c r="F12" s="81"/>
      <c r="G12" s="75"/>
      <c r="H12" s="75"/>
    </row>
    <row r="13" spans="1:8" x14ac:dyDescent="0.25">
      <c r="A13" s="73" t="s">
        <v>20</v>
      </c>
      <c r="B13" s="81">
        <v>49890</v>
      </c>
      <c r="C13" s="81">
        <v>49789</v>
      </c>
      <c r="D13" s="81">
        <v>50486</v>
      </c>
      <c r="E13" s="81">
        <v>50637</v>
      </c>
      <c r="F13" s="81"/>
      <c r="G13" s="75"/>
      <c r="H13" s="75"/>
    </row>
    <row r="14" spans="1:8" x14ac:dyDescent="0.25">
      <c r="A14" s="73" t="s">
        <v>21</v>
      </c>
      <c r="B14" s="81">
        <v>49851</v>
      </c>
      <c r="C14" s="81">
        <v>50605</v>
      </c>
      <c r="D14" s="81">
        <v>50522</v>
      </c>
      <c r="E14" s="81">
        <v>50625</v>
      </c>
      <c r="F14" s="81"/>
      <c r="G14" s="75"/>
      <c r="H14" s="75"/>
    </row>
    <row r="15" spans="1:8" x14ac:dyDescent="0.25">
      <c r="A15" s="41" t="s">
        <v>22</v>
      </c>
      <c r="B15" s="55">
        <v>50191</v>
      </c>
      <c r="C15" s="55">
        <v>50083</v>
      </c>
      <c r="D15" s="55">
        <v>50521</v>
      </c>
      <c r="E15" s="55">
        <v>50616</v>
      </c>
      <c r="F15" s="55"/>
      <c r="G15" s="56"/>
      <c r="H15" s="56"/>
    </row>
    <row r="16" spans="1:8" x14ac:dyDescent="0.25">
      <c r="A16" s="49" t="s">
        <v>163</v>
      </c>
      <c r="B16" s="57">
        <v>49803.571428571428</v>
      </c>
      <c r="C16" s="57">
        <v>50586.857142857145</v>
      </c>
      <c r="D16" s="57">
        <v>50103.857142857145</v>
      </c>
      <c r="E16" s="57">
        <v>50584.857142857145</v>
      </c>
      <c r="F16" s="57">
        <v>51754.142857142855</v>
      </c>
      <c r="G16" s="91">
        <v>3.9305827383851297</v>
      </c>
      <c r="H16" s="58">
        <v>2.3105054718296785</v>
      </c>
    </row>
    <row r="17" spans="1:8" x14ac:dyDescent="0.25">
      <c r="A17" s="42" t="s">
        <v>108</v>
      </c>
      <c r="B17" s="59">
        <v>49794.75</v>
      </c>
      <c r="C17" s="59">
        <v>50485.833333333336</v>
      </c>
      <c r="D17" s="59">
        <v>50067.25</v>
      </c>
      <c r="E17" s="59">
        <v>50633.833333333336</v>
      </c>
      <c r="F17" s="89"/>
      <c r="G17" s="89"/>
      <c r="H17" s="89"/>
    </row>
    <row r="18" spans="1:8" ht="30" customHeight="1" x14ac:dyDescent="0.25">
      <c r="A18" s="133" t="s">
        <v>50</v>
      </c>
      <c r="B18" s="133"/>
      <c r="C18" s="133"/>
      <c r="D18" s="133"/>
      <c r="E18" s="133"/>
      <c r="F18" s="133"/>
      <c r="G18" s="133"/>
      <c r="H18" s="133"/>
    </row>
    <row r="19" spans="1:8" x14ac:dyDescent="0.25">
      <c r="A19" s="133" t="s">
        <v>51</v>
      </c>
      <c r="B19" s="133"/>
      <c r="C19" s="133"/>
      <c r="D19" s="133"/>
      <c r="E19" s="133"/>
      <c r="F19" s="133"/>
      <c r="G19" s="133"/>
      <c r="H19" s="133"/>
    </row>
    <row r="20" spans="1:8" x14ac:dyDescent="0.25">
      <c r="A20" s="133" t="s">
        <v>190</v>
      </c>
      <c r="B20" s="133"/>
      <c r="C20" s="133"/>
      <c r="D20" s="133"/>
      <c r="E20" s="133"/>
      <c r="F20" s="133"/>
      <c r="G20" s="133"/>
      <c r="H20" s="133"/>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4"/>
  <sheetViews>
    <sheetView tabSelected="1" zoomScale="90" zoomScaleNormal="90" zoomScaleSheetLayoutView="90" workbookViewId="0">
      <selection activeCell="A2" sqref="A2"/>
    </sheetView>
  </sheetViews>
  <sheetFormatPr defaultRowHeight="15" x14ac:dyDescent="0.25"/>
  <cols>
    <col min="1" max="1" width="6.7109375" style="151" customWidth="1"/>
    <col min="2" max="2" width="21.85546875" style="151" bestFit="1" customWidth="1"/>
    <col min="3" max="5" width="8.7109375" style="151" bestFit="1" customWidth="1"/>
    <col min="6" max="6" width="9.85546875" style="151" customWidth="1"/>
    <col min="7" max="7" width="8.7109375" style="151" bestFit="1" customWidth="1"/>
    <col min="8" max="9" width="6.85546875" style="151" bestFit="1" customWidth="1"/>
    <col min="10" max="16384" width="9.140625" style="151"/>
  </cols>
  <sheetData>
    <row r="1" spans="1:9" s="111" customFormat="1" x14ac:dyDescent="0.25">
      <c r="A1" s="148" t="s">
        <v>176</v>
      </c>
      <c r="B1" s="148"/>
      <c r="C1" s="148"/>
      <c r="D1" s="148"/>
      <c r="E1" s="148"/>
      <c r="F1" s="148"/>
      <c r="G1" s="148"/>
      <c r="H1" s="148"/>
      <c r="I1" s="148"/>
    </row>
    <row r="2" spans="1:9" s="111" customFormat="1" x14ac:dyDescent="0.25">
      <c r="A2" s="111" t="s">
        <v>172</v>
      </c>
    </row>
    <row r="3" spans="1:9" x14ac:dyDescent="0.25">
      <c r="A3" s="149" t="s">
        <v>25</v>
      </c>
      <c r="B3" s="149" t="s">
        <v>26</v>
      </c>
      <c r="C3" s="149">
        <v>2013</v>
      </c>
      <c r="D3" s="149">
        <v>2014</v>
      </c>
      <c r="E3" s="149">
        <v>2015</v>
      </c>
      <c r="F3" s="149">
        <v>2016</v>
      </c>
      <c r="G3" s="149">
        <v>2017</v>
      </c>
      <c r="H3" s="150" t="s">
        <v>61</v>
      </c>
      <c r="I3" s="150"/>
    </row>
    <row r="4" spans="1:9" ht="29.25" x14ac:dyDescent="0.25">
      <c r="A4" s="152"/>
      <c r="B4" s="152"/>
      <c r="C4" s="152">
        <v>2012</v>
      </c>
      <c r="D4" s="152">
        <v>2012</v>
      </c>
      <c r="E4" s="152">
        <v>2012</v>
      </c>
      <c r="F4" s="152">
        <v>2012</v>
      </c>
      <c r="G4" s="152">
        <v>2012</v>
      </c>
      <c r="H4" s="153" t="s">
        <v>161</v>
      </c>
      <c r="I4" s="153" t="s">
        <v>162</v>
      </c>
    </row>
    <row r="5" spans="1:9" x14ac:dyDescent="0.25">
      <c r="A5" s="154">
        <v>1</v>
      </c>
      <c r="B5" s="110" t="s">
        <v>140</v>
      </c>
      <c r="C5" s="155">
        <v>11124</v>
      </c>
      <c r="D5" s="155">
        <v>10996</v>
      </c>
      <c r="E5" s="155">
        <v>9692</v>
      </c>
      <c r="F5" s="155">
        <v>10798</v>
      </c>
      <c r="G5" s="155">
        <v>11759</v>
      </c>
      <c r="H5" s="119">
        <v>5.7083782811938155</v>
      </c>
      <c r="I5" s="119">
        <v>8.8997962585664023</v>
      </c>
    </row>
    <row r="6" spans="1:9" x14ac:dyDescent="0.25">
      <c r="A6" s="154">
        <v>2</v>
      </c>
      <c r="B6" s="110" t="s">
        <v>119</v>
      </c>
      <c r="C6" s="155">
        <v>9410</v>
      </c>
      <c r="D6" s="155">
        <v>9881</v>
      </c>
      <c r="E6" s="155">
        <v>10042</v>
      </c>
      <c r="F6" s="155">
        <v>10828</v>
      </c>
      <c r="G6" s="155">
        <v>11624</v>
      </c>
      <c r="H6" s="119">
        <v>23.52816153028693</v>
      </c>
      <c r="I6" s="119">
        <v>7.3513114148503877</v>
      </c>
    </row>
    <row r="7" spans="1:9" x14ac:dyDescent="0.25">
      <c r="A7" s="154">
        <v>3</v>
      </c>
      <c r="B7" s="110" t="s">
        <v>121</v>
      </c>
      <c r="C7" s="155">
        <v>9020</v>
      </c>
      <c r="D7" s="155">
        <v>9267</v>
      </c>
      <c r="E7" s="155">
        <v>7827</v>
      </c>
      <c r="F7" s="155">
        <v>6703</v>
      </c>
      <c r="G7" s="155">
        <v>5440</v>
      </c>
      <c r="H7" s="119">
        <v>-39.689578713968956</v>
      </c>
      <c r="I7" s="119">
        <v>-18.842309413695361</v>
      </c>
    </row>
    <row r="8" spans="1:9" x14ac:dyDescent="0.25">
      <c r="A8" s="154">
        <v>4</v>
      </c>
      <c r="B8" s="110" t="s">
        <v>129</v>
      </c>
      <c r="C8" s="155">
        <v>5661</v>
      </c>
      <c r="D8" s="155">
        <v>5853</v>
      </c>
      <c r="E8" s="155">
        <v>5914</v>
      </c>
      <c r="F8" s="155">
        <v>5260</v>
      </c>
      <c r="G8" s="155">
        <v>5564</v>
      </c>
      <c r="H8" s="119">
        <v>-1.7134781840664193</v>
      </c>
      <c r="I8" s="119">
        <v>5.7794676806083647</v>
      </c>
    </row>
    <row r="9" spans="1:9" x14ac:dyDescent="0.25">
      <c r="A9" s="154"/>
      <c r="B9" s="156" t="s">
        <v>141</v>
      </c>
      <c r="C9" s="155">
        <v>2413</v>
      </c>
      <c r="D9" s="155">
        <v>2942</v>
      </c>
      <c r="E9" s="155">
        <v>3149</v>
      </c>
      <c r="F9" s="155">
        <v>3542</v>
      </c>
      <c r="G9" s="155">
        <v>5564</v>
      </c>
      <c r="H9" s="119">
        <v>130.58433485288023</v>
      </c>
      <c r="I9" s="119">
        <v>57.086391869000565</v>
      </c>
    </row>
    <row r="10" spans="1:9" x14ac:dyDescent="0.25">
      <c r="A10" s="154"/>
      <c r="B10" s="156" t="s">
        <v>142</v>
      </c>
      <c r="C10" s="155">
        <v>2065</v>
      </c>
      <c r="D10" s="155">
        <v>2056</v>
      </c>
      <c r="E10" s="155">
        <v>2765</v>
      </c>
      <c r="F10" s="155">
        <v>1718</v>
      </c>
      <c r="G10" s="155" t="s">
        <v>178</v>
      </c>
      <c r="H10" s="155" t="s">
        <v>178</v>
      </c>
      <c r="I10" s="155" t="s">
        <v>178</v>
      </c>
    </row>
    <row r="11" spans="1:9" x14ac:dyDescent="0.25">
      <c r="A11" s="154"/>
      <c r="B11" s="156" t="s">
        <v>158</v>
      </c>
      <c r="C11" s="155">
        <v>1183</v>
      </c>
      <c r="D11" s="155">
        <v>855</v>
      </c>
      <c r="E11" s="155" t="s">
        <v>178</v>
      </c>
      <c r="F11" s="155" t="s">
        <v>178</v>
      </c>
      <c r="G11" s="155" t="s">
        <v>178</v>
      </c>
      <c r="H11" s="155" t="s">
        <v>178</v>
      </c>
      <c r="I11" s="155" t="s">
        <v>178</v>
      </c>
    </row>
    <row r="12" spans="1:9" x14ac:dyDescent="0.25">
      <c r="A12" s="154">
        <v>5</v>
      </c>
      <c r="B12" s="110" t="s">
        <v>146</v>
      </c>
      <c r="C12" s="155">
        <v>4094</v>
      </c>
      <c r="D12" s="155">
        <v>3785</v>
      </c>
      <c r="E12" s="155">
        <v>3247</v>
      </c>
      <c r="F12" s="155">
        <v>3631</v>
      </c>
      <c r="G12" s="155">
        <v>3946</v>
      </c>
      <c r="H12" s="119">
        <v>-3.6150464093795796</v>
      </c>
      <c r="I12" s="119">
        <v>8.6752960616909949</v>
      </c>
    </row>
    <row r="13" spans="1:9" x14ac:dyDescent="0.25">
      <c r="A13" s="154">
        <v>6</v>
      </c>
      <c r="B13" s="110" t="s">
        <v>145</v>
      </c>
      <c r="C13" s="155">
        <v>2660</v>
      </c>
      <c r="D13" s="155">
        <v>2846</v>
      </c>
      <c r="E13" s="155">
        <v>3112</v>
      </c>
      <c r="F13" s="155">
        <v>3309</v>
      </c>
      <c r="G13" s="155">
        <v>3442</v>
      </c>
      <c r="H13" s="119">
        <v>29.398496240601503</v>
      </c>
      <c r="I13" s="119">
        <v>4.0193411906920522</v>
      </c>
    </row>
    <row r="14" spans="1:9" x14ac:dyDescent="0.25">
      <c r="A14" s="154">
        <v>7</v>
      </c>
      <c r="B14" s="110" t="s">
        <v>144</v>
      </c>
      <c r="C14" s="155">
        <v>1718</v>
      </c>
      <c r="D14" s="155">
        <v>2115</v>
      </c>
      <c r="E14" s="155">
        <v>2600</v>
      </c>
      <c r="F14" s="155">
        <v>3006</v>
      </c>
      <c r="G14" s="155">
        <v>3084</v>
      </c>
      <c r="H14" s="119">
        <v>79.511059371362052</v>
      </c>
      <c r="I14" s="119">
        <v>2.5948103792415167</v>
      </c>
    </row>
    <row r="15" spans="1:9" x14ac:dyDescent="0.25">
      <c r="A15" s="154">
        <v>8</v>
      </c>
      <c r="B15" s="110" t="s">
        <v>136</v>
      </c>
      <c r="C15" s="155">
        <v>1062</v>
      </c>
      <c r="D15" s="155">
        <v>1501</v>
      </c>
      <c r="E15" s="155">
        <v>2281</v>
      </c>
      <c r="F15" s="155">
        <v>2620</v>
      </c>
      <c r="G15" s="155">
        <v>3057</v>
      </c>
      <c r="H15" s="119">
        <v>187.85310734463278</v>
      </c>
      <c r="I15" s="119">
        <v>16.679389312977101</v>
      </c>
    </row>
    <row r="16" spans="1:9" x14ac:dyDescent="0.25">
      <c r="A16" s="154">
        <v>9</v>
      </c>
      <c r="B16" s="110" t="s">
        <v>137</v>
      </c>
      <c r="C16" s="155">
        <v>1090</v>
      </c>
      <c r="D16" s="155">
        <v>1250</v>
      </c>
      <c r="E16" s="155">
        <v>1616</v>
      </c>
      <c r="F16" s="155">
        <v>1881</v>
      </c>
      <c r="G16" s="155">
        <v>1774</v>
      </c>
      <c r="H16" s="119">
        <v>62.752293577981654</v>
      </c>
      <c r="I16" s="119">
        <v>-5.6884635832004253</v>
      </c>
    </row>
    <row r="17" spans="1:9" x14ac:dyDescent="0.25">
      <c r="A17" s="154">
        <v>10</v>
      </c>
      <c r="B17" s="110" t="s">
        <v>143</v>
      </c>
      <c r="C17" s="155">
        <v>1076</v>
      </c>
      <c r="D17" s="155">
        <v>1103</v>
      </c>
      <c r="E17" s="155">
        <v>1195</v>
      </c>
      <c r="F17" s="155">
        <v>1327</v>
      </c>
      <c r="G17" s="155">
        <v>1378</v>
      </c>
      <c r="H17" s="119">
        <v>28.066914498141266</v>
      </c>
      <c r="I17" s="119">
        <v>3.8432554634513942</v>
      </c>
    </row>
    <row r="18" spans="1:9" x14ac:dyDescent="0.25">
      <c r="A18" s="157">
        <v>11</v>
      </c>
      <c r="B18" s="110" t="s">
        <v>159</v>
      </c>
      <c r="C18" s="155">
        <v>2472</v>
      </c>
      <c r="D18" s="155">
        <v>2510</v>
      </c>
      <c r="E18" s="155">
        <v>1877</v>
      </c>
      <c r="F18" s="155">
        <v>1658</v>
      </c>
      <c r="G18" s="155">
        <v>1340</v>
      </c>
      <c r="H18" s="119">
        <v>-45.792880258899679</v>
      </c>
      <c r="I18" s="119">
        <v>-19.179734620024124</v>
      </c>
    </row>
    <row r="19" spans="1:9" x14ac:dyDescent="0.25">
      <c r="A19" s="158"/>
      <c r="B19" s="110" t="s">
        <v>68</v>
      </c>
      <c r="C19" s="159">
        <v>49387</v>
      </c>
      <c r="D19" s="159">
        <v>51107</v>
      </c>
      <c r="E19" s="159">
        <v>49403</v>
      </c>
      <c r="F19" s="159">
        <v>51021</v>
      </c>
      <c r="G19" s="159">
        <v>52408</v>
      </c>
      <c r="H19" s="120">
        <v>6.1169943507400726</v>
      </c>
      <c r="I19" s="120">
        <v>2.7184884655337997</v>
      </c>
    </row>
    <row r="20" spans="1:9" ht="30" customHeight="1" x14ac:dyDescent="0.25">
      <c r="A20" s="160" t="s">
        <v>50</v>
      </c>
      <c r="B20" s="160"/>
      <c r="C20" s="160"/>
      <c r="D20" s="160"/>
      <c r="E20" s="160"/>
      <c r="F20" s="160"/>
      <c r="G20" s="160"/>
      <c r="H20" s="160"/>
      <c r="I20" s="160"/>
    </row>
    <row r="21" spans="1:9" ht="15" customHeight="1" x14ac:dyDescent="0.25">
      <c r="A21" s="161" t="s">
        <v>51</v>
      </c>
      <c r="B21" s="161"/>
      <c r="C21" s="161"/>
      <c r="D21" s="161"/>
      <c r="E21" s="161"/>
      <c r="F21" s="161"/>
      <c r="G21" s="161"/>
      <c r="H21" s="161"/>
      <c r="I21" s="161"/>
    </row>
    <row r="22" spans="1:9" ht="40.5" customHeight="1" x14ac:dyDescent="0.25">
      <c r="A22" s="161" t="s">
        <v>73</v>
      </c>
      <c r="B22" s="161"/>
      <c r="C22" s="161"/>
      <c r="D22" s="161"/>
      <c r="E22" s="161"/>
      <c r="F22" s="161"/>
      <c r="G22" s="161"/>
      <c r="H22" s="161"/>
      <c r="I22" s="161"/>
    </row>
    <row r="23" spans="1:9" ht="15" customHeight="1" x14ac:dyDescent="0.25">
      <c r="A23" s="161" t="s">
        <v>74</v>
      </c>
      <c r="B23" s="161"/>
      <c r="C23" s="161"/>
      <c r="D23" s="161"/>
      <c r="E23" s="161"/>
      <c r="F23" s="161"/>
      <c r="G23" s="161"/>
      <c r="H23" s="161"/>
      <c r="I23" s="161"/>
    </row>
    <row r="24" spans="1:9" ht="15" customHeight="1" x14ac:dyDescent="0.25">
      <c r="A24" s="161" t="s">
        <v>190</v>
      </c>
      <c r="B24" s="161"/>
      <c r="C24" s="161"/>
      <c r="D24" s="161"/>
      <c r="E24" s="161"/>
      <c r="F24" s="161"/>
      <c r="G24" s="161"/>
      <c r="H24" s="161"/>
      <c r="I24" s="161"/>
    </row>
  </sheetData>
  <sortState ref="B12:G18">
    <sortCondition descending="1" ref="G12:G18"/>
  </sortState>
  <mergeCells count="14">
    <mergeCell ref="A20:I20"/>
    <mergeCell ref="A21:I21"/>
    <mergeCell ref="A22:I22"/>
    <mergeCell ref="A23:I23"/>
    <mergeCell ref="A24:I24"/>
    <mergeCell ref="A1:I1"/>
    <mergeCell ref="A3:A4"/>
    <mergeCell ref="B3:B4"/>
    <mergeCell ref="H3:I3"/>
    <mergeCell ref="G3:G4"/>
    <mergeCell ref="F3:F4"/>
    <mergeCell ref="C3:C4"/>
    <mergeCell ref="D3:D4"/>
    <mergeCell ref="E3:E4"/>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5"/>
  <sheetViews>
    <sheetView topLeftCell="A21" workbookViewId="0">
      <selection activeCell="A21" sqref="A1:A1048576"/>
    </sheetView>
  </sheetViews>
  <sheetFormatPr defaultRowHeight="15" x14ac:dyDescent="0.25"/>
  <cols>
    <col min="1" max="1" width="144.42578125" style="8" customWidth="1"/>
    <col min="2" max="2" width="10.7109375" style="13" bestFit="1" customWidth="1"/>
    <col min="3" max="3" width="33.28515625" style="13" customWidth="1"/>
    <col min="4" max="4" width="9.140625" style="13"/>
    <col min="5" max="16384" width="9.140625" style="8"/>
  </cols>
  <sheetData>
    <row r="1" spans="1:8" x14ac:dyDescent="0.25">
      <c r="A1" s="13" t="str">
        <f>CONCATENATE(SourceData!C1, " ", SourceData!A2, " Passenger Airline Employment Data")</f>
        <v>July 2017 Passenger Airline Employment Data</v>
      </c>
    </row>
    <row r="2" spans="1:8" x14ac:dyDescent="0.25">
      <c r="A2" s="13"/>
    </row>
    <row r="3" spans="1:8" ht="30" x14ac:dyDescent="0.25">
      <c r="A3" s="12"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f>
        <v>U.S. scheduled passenger airlines employed 3.5 percent more workers in July 2017 than in July 2016, the U.S. Department of Transportation’s Bureau of Transportation Statistics (BTS) reported today. </v>
      </c>
      <c r="B3" s="18"/>
    </row>
    <row r="4" spans="1:8" ht="30" x14ac:dyDescent="0.25">
      <c r="A4" s="12" t="str">
        <f>CONCATENATE(SourceData!C1, " was the highest monthly total (", TEXT(Table4!F7,"##,###"), ") since January 2005 (430,780) and was the 45th consecutive month that U.S. scheduled passenger airlines' FTEs exceeded the same month of the previous year (Tables 1, 2, 3). ")</f>
        <v xml:space="preserve">July was the highest monthly total (428,209) since January 2005 (430,780) and was the 45th consecutive month that U.S. scheduled passenger airlines' FTEs exceeded the same month of the previous year (Tables 1, 2, 3). </v>
      </c>
      <c r="B4" s="18"/>
    </row>
    <row r="5" spans="1:8" x14ac:dyDescent="0.25">
      <c r="A5" s="12"/>
    </row>
    <row r="6" spans="1:8" s="9" customFormat="1" ht="30" x14ac:dyDescent="0.25">
      <c r="A6" s="12" t="str">
        <f>CONCATENATE("Month-to-month, the number of FTEs ",IF(Table1a!F15&gt;0,"rose ","fell "), Table1a!F15, " percent"," from ",SourceData!E1, " to ", SourceData!C1," (Table 1A). Scheduled passenger airline categories include network, low-cost, regional and other airlines. ", HYPERLINK("http://www.transtats.bts.gov/Employment/","Historical employment data")," can be found on the BTS web site.")</f>
        <v>Month-to-month, the number of FTEs rose 0.1 percent from June to July (Table 1A). Scheduled passenger airline categories include network, low-cost, regional and other airlines. Historical employment data can be found on the BTS web site.</v>
      </c>
      <c r="B6" s="18"/>
      <c r="C6" s="12"/>
      <c r="D6" s="12"/>
    </row>
    <row r="7" spans="1:8" x14ac:dyDescent="0.25">
      <c r="A7" s="12"/>
    </row>
    <row r="8" spans="1:8" ht="30" x14ac:dyDescent="0.25">
      <c r="A8" s="12" t="str">
        <f>CONCATENATE("The four network airlines reported ", Table1!B16, " percent", IF(Table1!B16&gt;0," more ", " fewer "), "FTEs in ", SourceData!C1, " ", SourceData!A2, " than in ", SourceData!C1, " ", SourceData!A2-1, " (Tables 7, 8, 9). ")</f>
        <v xml:space="preserve">The four network airlines reported 2.3 percent more FTEs in July 2017 than in July 2016 (Tables 7, 8, 9). </v>
      </c>
    </row>
    <row r="9" spans="1:8" x14ac:dyDescent="0.25">
      <c r="A9" s="12"/>
    </row>
    <row r="10" spans="1:8" ht="30" x14ac:dyDescent="0.25">
      <c r="A10" s="12" t="str">
        <f>CONCATENATE("American Airlines, United Airlines, Delta Air Lines and Alaska Airlines increased FTEs from ", SourceData!C1, " ",  SourceData!A2-1, ".  "," Month-to-month, the number of network airline FTEs", IF(Table1a!B15&gt;0, " rose ", IF(Table1a!B15=0, " showed no change", " fell ")), ABS(Table1a!B15)," percent from ", SourceData!E1, " to ", SourceData!C1, " (Table 1A).")</f>
        <v>American Airlines, United Airlines, Delta Air Lines and Alaska Airlines increased FTEs from July 2016.   Month-to-month, the number of network airline FTEs showed no change0 percent from June to July (Table 1A).</v>
      </c>
    </row>
    <row r="11" spans="1:8" x14ac:dyDescent="0.25">
      <c r="A11" s="12"/>
    </row>
    <row r="12" spans="1:8" ht="30" x14ac:dyDescent="0.25">
      <c r="A12" s="12" t="str">
        <f ca="1">CONCATENATE("The network airlines employed ", ROUND(OFFSET(Table8!G4,SourceData!A1-1,0),1), " percent",IF(OFFSET(Table8!G4,SourceData!A1-1,0)&gt;0, " more ", " fewer "),"FTEs in ", SourceData!C1, " ",SourceData!A2," than in ", SourceData!C1, " ", SourceData!A2-4, " (Tables 8, 9). Network airlines operate a significant portion of their flights using at least one hub where connections are made for flights to down-line destinations or spoke cities.")</f>
        <v>The network airlines employed 8.5 percent more FTEs in July 2017 than in July 2013 (Tables 8, 9). Network airlines operate a significant portion of their flights using at least one hub where connections are made for flights to down-line destinations or spoke cities.</v>
      </c>
      <c r="C12" s="16"/>
      <c r="E12" s="13"/>
      <c r="F12" s="12"/>
      <c r="G12" s="13"/>
      <c r="H12" s="13"/>
    </row>
    <row r="13" spans="1:8" x14ac:dyDescent="0.25">
      <c r="A13" s="12"/>
      <c r="B13" s="18"/>
      <c r="C13" s="16"/>
    </row>
    <row r="14" spans="1:8" x14ac:dyDescent="0.25">
      <c r="A14" s="12" t="str">
        <f ca="1">CONCATENATE("The six low-cost carriers reported ",ROUND(OFFSET(Table11!H4,SourceData!A1-1,0),1)," percent", IF(OFFSET(Table11!H4,SourceData!A1-1,0)&gt;0, " more ", " fewer "),"FTEs in ", SourceData!C1, " ", SourceData!A2, " than in ", SourceData!C1, " ", SourceData!A2-1, " (Tables 10, 11, 12). ")</f>
        <v xml:space="preserve">The six low-cost carriers reported 7.3 percent more FTEs in July 2017 than in July 2016 (Tables 10, 11, 12). </v>
      </c>
      <c r="C14" s="16"/>
    </row>
    <row r="15" spans="1:8" x14ac:dyDescent="0.25">
      <c r="A15" s="13" t="str">
        <f>CONCATENATE("Southwest Airlines, JetBlue Airways, Spirit Airlines, Allegiant Airlines, Frontier Airlines  and Virgin America increased FTEsfrom ", SourceData!C1, " ",  SourceData!A2-1, " (Table 12).")</f>
        <v>Southwest Airlines, JetBlue Airways, Spirit Airlines, Allegiant Airlines, Frontier Airlines  and Virgin America increased FTEsfrom July 2016 (Table 12).</v>
      </c>
      <c r="B15" s="18"/>
      <c r="C15" s="16"/>
    </row>
    <row r="16" spans="1:8" ht="30" x14ac:dyDescent="0.25">
      <c r="A16" s="12" t="str">
        <f>CONCATENATE("Month-to-month, the number of low-cost airline FTEs", IF(Table1a!C15&gt;0, " rose ", " fell "),Table1a!C15," percent from ",SourceData!E1," to ",SourceData!C1,"(Table 1A).","  The six low-cost airlines employed ", ROUND(Table12!H11,1), " percent", IF(Table12!H11&gt;0, " more ", " fewer "),"FTEs in ", SourceData!C1, " ", SourceData!A2, " than in ", SourceData!C1, " ", SourceData!A2-4, " (Tables 11, 12). ")</f>
        <v xml:space="preserve">Month-to-month, the number of low-cost airline FTEs rose 0.2 percent from June to July(Table 1A).  The six low-cost airlines employed 28.9 percent more FTEs in July 2017 than in July 2013 (Tables 11, 12). </v>
      </c>
      <c r="B16" s="18"/>
      <c r="C16" s="16"/>
    </row>
    <row r="17" spans="1:4" x14ac:dyDescent="0.25">
      <c r="A17" s="12" t="s">
        <v>79</v>
      </c>
      <c r="B17" s="18"/>
      <c r="C17" s="16"/>
    </row>
    <row r="18" spans="1:4" x14ac:dyDescent="0.25">
      <c r="A18" s="12"/>
      <c r="C18" s="16"/>
    </row>
    <row r="19" spans="1:4" ht="30" x14ac:dyDescent="0.25">
      <c r="A19" s="12" t="str">
        <f ca="1">CONCATENATE("The 11 regional carriers reported ",ROUND(OFFSET(Table14!H4,SourceData!A1-1,0),1)," percent", IF(OFFSET(Table14!H4,SourceData!A1-1,0)&gt;0," more ", " fewer "),"FTEs in ",SourceData!C1, " ",SourceData!A2," than in ", SourceData!C1," ",SourceData!A2-1," (Tables 13, 14, 15).  Eight regional airlines –Envoy Air, SkyWest Airlines, Republic Airlines, Endeavor Air, Horizon Air, Mesa Airlines, PSA Airlines and GoJet increased FTEs from ", SourceData!C1," ",  SourceData!A2-1,".   ")</f>
        <v xml:space="preserve">The 11 regional carriers reported 2.7 percent more FTEs in July 2017 than in July 2016 (Tables 13, 14, 15).  Eight regional airlines –Envoy Air, SkyWest Airlines, Republic Airlines, Endeavor Air, Horizon Air, Mesa Airlines, PSA Airlines and GoJet increased FTEs from July 2016.   </v>
      </c>
      <c r="B19" s="18"/>
      <c r="C19" s="16"/>
      <c r="D19" s="8"/>
    </row>
    <row r="20" spans="1:4" ht="45" x14ac:dyDescent="0.25">
      <c r="A20" s="12" t="str">
        <f>CONCATENATE("ExpressJet Airlines,  Air Wisconsin and Compass Airlines reported a decrease (Table 15). Month-to-month, the number of regional airline FTEs",IF(Table1a!D15&gt;0, " rose ", " fell "), Table1a!D15," percent from ",SourceData!E1, " to ",SourceData!C1, " (Table 1A). The 11 regional carriers reporting in ",SourceData!C1, " ", SourceData!A2," employed ",ROUND(ABS(Table15!H19),1)," percent",IF(Table15!H19&gt;0, " more ", " fewer "),"FTEs in ",SourceData!C1,"  ", SourceData!A2," than the 15 carriers reporting in ",SourceData!C1," ", SourceData!A2-4," (Tables 14, 15). ")</f>
        <v>ExpressJet Airlines,  Air Wisconsin and Compass Airlines reported a decrease (Table 15). Month-to-month, the number of regional airline FTEs rose 0.5 percent from June to July (Table 1A). The 11 regional carriers reporting in July 2017 employed 6.1 percent more FTEs in July  2017 than the 15 carriers reporting in July 2013 (Tables 14, 15). </v>
      </c>
      <c r="C20" s="14"/>
      <c r="D20" s="8"/>
    </row>
    <row r="21" spans="1:4" x14ac:dyDescent="0.25">
      <c r="A21" s="12" t="s">
        <v>80</v>
      </c>
      <c r="B21" s="18"/>
      <c r="D21" s="8"/>
    </row>
    <row r="22" spans="1:4" x14ac:dyDescent="0.25">
      <c r="A22" s="12"/>
      <c r="D22" s="8"/>
    </row>
    <row r="23" spans="1:4" ht="30" x14ac:dyDescent="0.25">
      <c r="A23" s="12"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65 percent of the 428,209 FTEs employed by all scheduled passenger airlines in July, the six low-cost carriers employed 20.9 percent and the 11 regional carriers employed 12.2 percent (Table 4). </v>
      </c>
      <c r="D23" s="8"/>
    </row>
    <row r="24" spans="1:4" x14ac:dyDescent="0.25">
      <c r="A24" s="12"/>
      <c r="D24" s="8"/>
    </row>
    <row r="25" spans="1:4" ht="30" x14ac:dyDescent="0.25">
      <c r="A25" s="12" t="str">
        <f>CONCATENATE("In comparison, in ",SourceData!C1, " ", Table5!A4, ", network airlines employed ", Table5!B4, " percent of the FTEs,  six low-cost carriers employed ", Table5!C4, " percent  and  regional carriers emplyed  ",Table5!D4, " percent (Table 5).")</f>
        <v>In comparison, in July 2006, network airlines employed 65.7 percent of the FTEs,  six low-cost carriers employed 17.4 percent  and  regional carriers emplyed  14.7 percent (Table 5).</v>
      </c>
      <c r="D25" s="8"/>
    </row>
    <row r="26" spans="1:4" x14ac:dyDescent="0.25">
      <c r="A26" s="12"/>
      <c r="D26" s="8"/>
    </row>
    <row r="27" spans="1:4" ht="30" x14ac:dyDescent="0.25">
      <c r="A27" s="12" t="str">
        <f>CONCATENATE("Top Employers by Group: ", Table9!B6, " employed the most FTEs (",TEXT(Table9!G6,"##,###"),") in ", SourceData!C1," among the network airlines, ", Table12!B5," employed the most FTEs (", TEXT(Table12!G5,"##,###"),") among low-cost airlines, and ", Table15!B5," employed the most FTEs (", TEXT(Table15!G5,"##,###"), ") among regional airlines. ")</f>
        <v xml:space="preserve">Top Employers by Group: American employed the most FTEs (100,816) in July among the network airlines, Southwest employed the most FTEs (55,356) among low-cost airlines, and Envoy employed the most FTEs (11,759) among regional airlines. </v>
      </c>
      <c r="D27" s="8"/>
    </row>
    <row r="28" spans="1:4" x14ac:dyDescent="0.25">
      <c r="A28" s="12" t="str">
        <f>CONCATENATE("The three airlines with the most FTEs in ",SourceData!C1," – American, United  and Delta– employed ",ROUND(100*(SUM(Table6!C4:C6))/Table4!F7,1)," percent of the month’s total passenger airline FTEs (Tables 3, 6). ")</f>
        <v xml:space="preserve">The three airlines with the most FTEs in July – American, United  and Delta– employed 62.1 percent of the month’s total passenger airline FTEs (Tables 3, 6). </v>
      </c>
      <c r="D28" s="8"/>
    </row>
    <row r="29" spans="1:4" x14ac:dyDescent="0.25">
      <c r="A29" s="12"/>
      <c r="D29" s="8"/>
    </row>
    <row r="30" spans="1:4" x14ac:dyDescent="0.25">
      <c r="A30" s="12"/>
      <c r="D30" s="8"/>
    </row>
    <row r="31" spans="1:4" ht="45" x14ac:dyDescent="0.25">
      <c r="A31" s="12" t="s">
        <v>75</v>
      </c>
      <c r="D31" s="8"/>
    </row>
    <row r="32" spans="1:4" x14ac:dyDescent="0.25">
      <c r="A32" s="12"/>
      <c r="D32" s="8"/>
    </row>
    <row r="33" spans="1:4" x14ac:dyDescent="0.25">
      <c r="A33" s="12" t="s">
        <v>76</v>
      </c>
      <c r="D33" s="8"/>
    </row>
    <row r="34" spans="1:4" x14ac:dyDescent="0.25">
      <c r="A34" s="12"/>
      <c r="D34" s="8"/>
    </row>
    <row r="35" spans="1:4" ht="30" x14ac:dyDescent="0.25">
      <c r="A35" s="12" t="s">
        <v>77</v>
      </c>
      <c r="C35" s="8"/>
      <c r="D35" s="8"/>
    </row>
    <row r="36" spans="1:4" x14ac:dyDescent="0.25">
      <c r="A36" s="12"/>
      <c r="C36" s="8"/>
      <c r="D36" s="8"/>
    </row>
    <row r="37" spans="1:4" ht="30" x14ac:dyDescent="0.25">
      <c r="A37" s="12" t="s">
        <v>78</v>
      </c>
      <c r="C37" s="8"/>
      <c r="D37" s="8"/>
    </row>
    <row r="38" spans="1:4" x14ac:dyDescent="0.25">
      <c r="A38" s="12"/>
      <c r="C38" s="8"/>
      <c r="D38" s="8"/>
    </row>
    <row r="39" spans="1:4" ht="30" x14ac:dyDescent="0.25">
      <c r="A39" s="28" t="s">
        <v>147</v>
      </c>
      <c r="C39" s="8"/>
      <c r="D39" s="8"/>
    </row>
    <row r="40" spans="1:4" x14ac:dyDescent="0.25">
      <c r="A40" s="12"/>
      <c r="C40" s="8"/>
      <c r="D40" s="8"/>
    </row>
    <row r="41" spans="1:4" x14ac:dyDescent="0.25">
      <c r="A41" s="12"/>
      <c r="C41" s="8"/>
      <c r="D41" s="8"/>
    </row>
    <row r="42" spans="1:4" x14ac:dyDescent="0.25">
      <c r="A42" s="12"/>
      <c r="C42" s="8"/>
      <c r="D42" s="8"/>
    </row>
    <row r="43" spans="1:4" x14ac:dyDescent="0.25">
      <c r="A43" s="12"/>
      <c r="C43" s="8"/>
      <c r="D43" s="8"/>
    </row>
    <row r="44" spans="1:4" x14ac:dyDescent="0.25">
      <c r="A44" s="12"/>
      <c r="C44" s="8"/>
      <c r="D44" s="8"/>
    </row>
    <row r="45" spans="1:4" x14ac:dyDescent="0.25">
      <c r="C45" s="8"/>
      <c r="D45" s="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1"/>
  <sheetViews>
    <sheetView zoomScale="90" zoomScaleNormal="90" workbookViewId="0">
      <selection activeCell="A20" sqref="A20:F20"/>
    </sheetView>
  </sheetViews>
  <sheetFormatPr defaultRowHeight="15" x14ac:dyDescent="0.25"/>
  <cols>
    <col min="1" max="1" width="24.7109375" style="39" customWidth="1"/>
    <col min="2" max="2" width="9.28515625" style="39" customWidth="1"/>
    <col min="3" max="3" width="10.42578125" style="39" customWidth="1"/>
    <col min="4" max="4" width="9.42578125" style="39" customWidth="1"/>
    <col min="5" max="5" width="9.28515625" style="39" customWidth="1"/>
    <col min="6" max="6" width="13.140625" style="39" customWidth="1"/>
    <col min="7" max="16384" width="9.140625" style="39"/>
  </cols>
  <sheetData>
    <row r="1" spans="1:6" ht="30" customHeight="1" x14ac:dyDescent="0.25">
      <c r="A1" s="129" t="s">
        <v>45</v>
      </c>
      <c r="B1" s="129"/>
      <c r="C1" s="129"/>
      <c r="D1" s="129"/>
      <c r="E1" s="129"/>
      <c r="F1" s="129"/>
    </row>
    <row r="2" spans="1:6" x14ac:dyDescent="0.25">
      <c r="A2" s="128" t="s">
        <v>46</v>
      </c>
      <c r="B2" s="128"/>
      <c r="C2" s="128"/>
      <c r="D2" s="128"/>
      <c r="E2" s="128"/>
      <c r="F2" s="128"/>
    </row>
    <row r="3" spans="1:6" ht="28.5" customHeight="1" x14ac:dyDescent="0.25">
      <c r="B3" s="33" t="s">
        <v>47</v>
      </c>
      <c r="C3" s="33" t="s">
        <v>110</v>
      </c>
      <c r="D3" s="33" t="s">
        <v>48</v>
      </c>
      <c r="E3" s="33" t="s">
        <v>54</v>
      </c>
      <c r="F3" s="33" t="s">
        <v>49</v>
      </c>
    </row>
    <row r="4" spans="1:6" x14ac:dyDescent="0.25">
      <c r="A4" s="40" t="s">
        <v>81</v>
      </c>
      <c r="B4" s="45">
        <v>2.4</v>
      </c>
      <c r="C4" s="45">
        <v>11.3</v>
      </c>
      <c r="D4" s="45">
        <v>3.3</v>
      </c>
      <c r="E4" s="45">
        <v>11.2</v>
      </c>
      <c r="F4" s="45">
        <v>4.3</v>
      </c>
    </row>
    <row r="5" spans="1:6" x14ac:dyDescent="0.25">
      <c r="A5" s="41" t="s">
        <v>82</v>
      </c>
      <c r="B5" s="46">
        <v>2.5</v>
      </c>
      <c r="C5" s="46">
        <v>11</v>
      </c>
      <c r="D5" s="46">
        <v>3.3</v>
      </c>
      <c r="E5" s="46">
        <v>11.9</v>
      </c>
      <c r="F5" s="46">
        <v>4.3</v>
      </c>
    </row>
    <row r="6" spans="1:6" x14ac:dyDescent="0.25">
      <c r="A6" s="41" t="s">
        <v>84</v>
      </c>
      <c r="B6" s="46">
        <v>2.6</v>
      </c>
      <c r="C6" s="46">
        <v>10.6</v>
      </c>
      <c r="D6" s="46">
        <v>2.9</v>
      </c>
      <c r="E6" s="46">
        <v>13</v>
      </c>
      <c r="F6" s="46">
        <v>4.3</v>
      </c>
    </row>
    <row r="7" spans="1:6" x14ac:dyDescent="0.25">
      <c r="A7" s="41" t="s">
        <v>86</v>
      </c>
      <c r="B7" s="46">
        <v>2.7</v>
      </c>
      <c r="C7" s="46">
        <v>10.3</v>
      </c>
      <c r="D7" s="46">
        <v>0.3</v>
      </c>
      <c r="E7" s="46">
        <v>12.7</v>
      </c>
      <c r="F7" s="46">
        <v>4</v>
      </c>
    </row>
    <row r="8" spans="1:6" x14ac:dyDescent="0.25">
      <c r="A8" s="41" t="s">
        <v>88</v>
      </c>
      <c r="B8" s="46">
        <v>2.2999999999999998</v>
      </c>
      <c r="C8" s="46">
        <v>9.8000000000000007</v>
      </c>
      <c r="D8" s="46">
        <v>0.2</v>
      </c>
      <c r="E8" s="46">
        <v>13.5</v>
      </c>
      <c r="F8" s="46">
        <v>3.7</v>
      </c>
    </row>
    <row r="9" spans="1:6" x14ac:dyDescent="0.25">
      <c r="A9" s="41" t="s">
        <v>91</v>
      </c>
      <c r="B9" s="46">
        <v>2.4</v>
      </c>
      <c r="C9" s="46">
        <v>9.5</v>
      </c>
      <c r="D9" s="46">
        <v>0.2</v>
      </c>
      <c r="E9" s="46">
        <v>13.7</v>
      </c>
      <c r="F9" s="46">
        <v>3.7</v>
      </c>
    </row>
    <row r="10" spans="1:6" x14ac:dyDescent="0.25">
      <c r="A10" s="41" t="s">
        <v>94</v>
      </c>
      <c r="B10" s="46">
        <v>2.2999999999999998</v>
      </c>
      <c r="C10" s="46">
        <v>9.6999999999999993</v>
      </c>
      <c r="D10" s="46">
        <v>1.9</v>
      </c>
      <c r="E10" s="46">
        <v>12.7</v>
      </c>
      <c r="F10" s="46">
        <v>3.9</v>
      </c>
    </row>
    <row r="11" spans="1:6" x14ac:dyDescent="0.25">
      <c r="A11" s="41" t="s">
        <v>96</v>
      </c>
      <c r="B11" s="46">
        <v>2.4</v>
      </c>
      <c r="C11" s="46">
        <v>9.4</v>
      </c>
      <c r="D11" s="46">
        <v>2.4</v>
      </c>
      <c r="E11" s="46">
        <v>11.8</v>
      </c>
      <c r="F11" s="46">
        <v>3.9</v>
      </c>
    </row>
    <row r="12" spans="1:6" x14ac:dyDescent="0.25">
      <c r="A12" s="41" t="s">
        <v>100</v>
      </c>
      <c r="B12" s="46">
        <v>2.7</v>
      </c>
      <c r="C12" s="46">
        <v>9.1</v>
      </c>
      <c r="D12" s="46">
        <v>2</v>
      </c>
      <c r="E12" s="46">
        <v>11.7</v>
      </c>
      <c r="F12" s="46">
        <v>4</v>
      </c>
    </row>
    <row r="13" spans="1:6" x14ac:dyDescent="0.25">
      <c r="A13" s="41" t="s">
        <v>104</v>
      </c>
      <c r="B13" s="46">
        <v>2.6</v>
      </c>
      <c r="C13" s="46">
        <v>8.8000000000000007</v>
      </c>
      <c r="D13" s="46">
        <v>2.1</v>
      </c>
      <c r="E13" s="46">
        <v>10.7</v>
      </c>
      <c r="F13" s="46">
        <v>3.9</v>
      </c>
    </row>
    <row r="14" spans="1:6" x14ac:dyDescent="0.25">
      <c r="A14" s="41" t="s">
        <v>106</v>
      </c>
      <c r="B14" s="46">
        <v>2.4</v>
      </c>
      <c r="C14" s="46">
        <v>8.3000000000000007</v>
      </c>
      <c r="D14" s="46">
        <v>2.5</v>
      </c>
      <c r="E14" s="46">
        <v>9.8000000000000007</v>
      </c>
      <c r="F14" s="46">
        <v>3.7</v>
      </c>
    </row>
    <row r="15" spans="1:6" x14ac:dyDescent="0.25">
      <c r="A15" s="41" t="s">
        <v>109</v>
      </c>
      <c r="B15" s="46">
        <v>2.5</v>
      </c>
      <c r="C15" s="46">
        <v>8</v>
      </c>
      <c r="D15" s="46">
        <v>2.6</v>
      </c>
      <c r="E15" s="46">
        <v>9.4</v>
      </c>
      <c r="F15" s="46">
        <v>3.8</v>
      </c>
    </row>
    <row r="16" spans="1:6" x14ac:dyDescent="0.25">
      <c r="A16" s="42" t="s">
        <v>149</v>
      </c>
      <c r="B16" s="47">
        <v>2.2999999999999998</v>
      </c>
      <c r="C16" s="47">
        <v>7.3</v>
      </c>
      <c r="D16" s="47">
        <v>2.7</v>
      </c>
      <c r="E16" s="47">
        <v>8.5</v>
      </c>
      <c r="F16" s="47">
        <v>3.5</v>
      </c>
    </row>
    <row r="17" spans="1:8" ht="30" customHeight="1" x14ac:dyDescent="0.25">
      <c r="A17" s="130" t="s">
        <v>50</v>
      </c>
      <c r="B17" s="130"/>
      <c r="C17" s="130"/>
      <c r="D17" s="130"/>
      <c r="E17" s="130"/>
      <c r="F17" s="130"/>
      <c r="G17" s="37"/>
      <c r="H17" s="37"/>
    </row>
    <row r="18" spans="1:8" ht="30" customHeight="1" x14ac:dyDescent="0.25">
      <c r="A18" s="127" t="s">
        <v>51</v>
      </c>
      <c r="B18" s="127"/>
      <c r="C18" s="127"/>
      <c r="D18" s="127"/>
      <c r="E18" s="127"/>
      <c r="F18" s="127"/>
      <c r="G18" s="37"/>
      <c r="H18" s="37"/>
    </row>
    <row r="19" spans="1:8" ht="30" customHeight="1" x14ac:dyDescent="0.25">
      <c r="A19" s="127" t="s">
        <v>52</v>
      </c>
      <c r="B19" s="127"/>
      <c r="C19" s="127"/>
      <c r="D19" s="127"/>
      <c r="E19" s="127"/>
      <c r="F19" s="127"/>
      <c r="G19" s="37"/>
      <c r="H19" s="37"/>
    </row>
    <row r="20" spans="1:8" x14ac:dyDescent="0.25">
      <c r="A20" s="127" t="s">
        <v>190</v>
      </c>
      <c r="B20" s="127"/>
      <c r="C20" s="127"/>
      <c r="D20" s="127"/>
      <c r="E20" s="127"/>
      <c r="F20" s="127"/>
      <c r="G20" s="37"/>
      <c r="H20" s="37"/>
    </row>
    <row r="21" spans="1:8" ht="30" customHeight="1" x14ac:dyDescent="0.25">
      <c r="A21" s="127" t="s">
        <v>53</v>
      </c>
      <c r="B21" s="127"/>
      <c r="C21" s="127"/>
      <c r="D21" s="127"/>
      <c r="E21" s="127"/>
      <c r="F21" s="127"/>
      <c r="G21" s="37"/>
      <c r="H21" s="37"/>
    </row>
  </sheetData>
  <mergeCells count="7">
    <mergeCell ref="A21:F21"/>
    <mergeCell ref="A2:F2"/>
    <mergeCell ref="A1:F1"/>
    <mergeCell ref="A17:F17"/>
    <mergeCell ref="A18:F18"/>
    <mergeCell ref="A19:F19"/>
    <mergeCell ref="A20:F2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23" t="s">
        <v>102</v>
      </c>
    </row>
    <row r="3" spans="1:1" x14ac:dyDescent="0.25">
      <c r="A3" s="24" t="s">
        <v>103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344"/>
  <sheetViews>
    <sheetView topLeftCell="A211" workbookViewId="0">
      <selection activeCell="I232" sqref="I232"/>
    </sheetView>
  </sheetViews>
  <sheetFormatPr defaultColWidth="23" defaultRowHeight="15" x14ac:dyDescent="0.25"/>
  <cols>
    <col min="1" max="1" width="23" style="11"/>
    <col min="2" max="2" width="23" style="118"/>
    <col min="3" max="3" width="14.5703125" bestFit="1" customWidth="1"/>
    <col min="4" max="4" width="28.42578125" customWidth="1"/>
    <col min="5" max="6" width="7" style="11" customWidth="1"/>
    <col min="7" max="7" width="7" style="117" customWidth="1"/>
    <col min="8" max="8" width="7.28515625" customWidth="1"/>
    <col min="9" max="9" width="11.28515625" customWidth="1"/>
    <col min="10" max="10" width="15" customWidth="1"/>
  </cols>
  <sheetData>
    <row r="1" spans="1:8" x14ac:dyDescent="0.25">
      <c r="C1" t="s">
        <v>160</v>
      </c>
      <c r="D1" s="27" t="s">
        <v>24</v>
      </c>
      <c r="E1" t="s">
        <v>99</v>
      </c>
      <c r="F1"/>
      <c r="H1" t="s">
        <v>177</v>
      </c>
    </row>
    <row r="2" spans="1:8" x14ac:dyDescent="0.25">
      <c r="A2" s="21">
        <f>DATE(Query1[[#This Row],[Year]], B2, 1)</f>
        <v>32874</v>
      </c>
      <c r="B2" s="118">
        <v>1</v>
      </c>
      <c r="C2" s="27" t="s">
        <v>11</v>
      </c>
      <c r="D2" s="27">
        <v>1990</v>
      </c>
      <c r="E2">
        <v>444942</v>
      </c>
      <c r="F2"/>
    </row>
    <row r="3" spans="1:8" x14ac:dyDescent="0.25">
      <c r="A3" s="21">
        <f>DATE(Query1[[#This Row],[Year]], B3, 1)</f>
        <v>32905</v>
      </c>
      <c r="B3" s="118">
        <v>2</v>
      </c>
      <c r="C3" s="27" t="s">
        <v>12</v>
      </c>
      <c r="D3" s="27">
        <v>1990</v>
      </c>
      <c r="E3">
        <v>446649</v>
      </c>
      <c r="F3"/>
    </row>
    <row r="4" spans="1:8" x14ac:dyDescent="0.25">
      <c r="A4" s="21">
        <f>DATE(Query1[[#This Row],[Year]], B4, 1)</f>
        <v>32933</v>
      </c>
      <c r="B4" s="118">
        <v>3</v>
      </c>
      <c r="C4" s="27" t="s">
        <v>13</v>
      </c>
      <c r="D4" s="27">
        <v>1990</v>
      </c>
      <c r="E4">
        <v>449953</v>
      </c>
      <c r="F4"/>
      <c r="H4">
        <v>0</v>
      </c>
    </row>
    <row r="5" spans="1:8" x14ac:dyDescent="0.25">
      <c r="A5" s="21">
        <f>DATE(Query1[[#This Row],[Year]], B5, 1)</f>
        <v>32964</v>
      </c>
      <c r="B5" s="118">
        <v>4</v>
      </c>
      <c r="C5" s="27" t="s">
        <v>14</v>
      </c>
      <c r="D5" s="27">
        <v>1990</v>
      </c>
      <c r="E5">
        <v>452719</v>
      </c>
      <c r="F5"/>
      <c r="H5" s="11">
        <v>0</v>
      </c>
    </row>
    <row r="6" spans="1:8" x14ac:dyDescent="0.25">
      <c r="A6" s="21">
        <f>DATE(Query1[[#This Row],[Year]], B6, 1)</f>
        <v>32994</v>
      </c>
      <c r="B6" s="118">
        <v>5</v>
      </c>
      <c r="C6" s="27" t="s">
        <v>15</v>
      </c>
      <c r="D6" s="27">
        <v>1990</v>
      </c>
      <c r="E6">
        <v>457763</v>
      </c>
      <c r="F6"/>
      <c r="H6" s="11">
        <v>0</v>
      </c>
    </row>
    <row r="7" spans="1:8" x14ac:dyDescent="0.25">
      <c r="A7" s="21">
        <f>DATE(Query1[[#This Row],[Year]], B7, 1)</f>
        <v>33025</v>
      </c>
      <c r="B7" s="118">
        <v>6</v>
      </c>
      <c r="C7" s="27" t="s">
        <v>16</v>
      </c>
      <c r="D7" s="27">
        <v>1990</v>
      </c>
      <c r="E7">
        <v>460876</v>
      </c>
      <c r="F7"/>
      <c r="H7" s="11">
        <v>0</v>
      </c>
    </row>
    <row r="8" spans="1:8" x14ac:dyDescent="0.25">
      <c r="A8" s="21">
        <f>DATE(Query1[[#This Row],[Year]], B8, 1)</f>
        <v>33055</v>
      </c>
      <c r="B8" s="118">
        <v>7</v>
      </c>
      <c r="C8" s="27" t="s">
        <v>17</v>
      </c>
      <c r="D8" s="27">
        <v>1990</v>
      </c>
      <c r="E8">
        <v>465774</v>
      </c>
      <c r="F8"/>
      <c r="H8" s="11">
        <v>1</v>
      </c>
    </row>
    <row r="9" spans="1:8" x14ac:dyDescent="0.25">
      <c r="A9" s="21">
        <f>DATE(Query1[[#This Row],[Year]], B9, 1)</f>
        <v>33086</v>
      </c>
      <c r="B9" s="118">
        <v>8</v>
      </c>
      <c r="C9" s="27" t="s">
        <v>18</v>
      </c>
      <c r="D9" s="27">
        <v>1990</v>
      </c>
      <c r="E9">
        <v>465924</v>
      </c>
      <c r="F9"/>
      <c r="H9" s="11">
        <v>1</v>
      </c>
    </row>
    <row r="10" spans="1:8" x14ac:dyDescent="0.25">
      <c r="A10" s="21">
        <f>DATE(Query1[[#This Row],[Year]], B10, 1)</f>
        <v>33117</v>
      </c>
      <c r="B10" s="118">
        <v>9</v>
      </c>
      <c r="C10" s="27" t="s">
        <v>19</v>
      </c>
      <c r="D10" s="27">
        <v>1990</v>
      </c>
      <c r="E10">
        <v>466040</v>
      </c>
      <c r="F10"/>
      <c r="H10" s="11">
        <v>1</v>
      </c>
    </row>
    <row r="11" spans="1:8" x14ac:dyDescent="0.25">
      <c r="A11" s="21">
        <f>DATE(Query1[[#This Row],[Year]], B11, 1)</f>
        <v>33147</v>
      </c>
      <c r="B11" s="118">
        <v>10</v>
      </c>
      <c r="C11" s="27" t="s">
        <v>20</v>
      </c>
      <c r="D11" s="27">
        <v>1990</v>
      </c>
      <c r="E11">
        <v>461204</v>
      </c>
      <c r="F11"/>
      <c r="H11" s="11">
        <v>1</v>
      </c>
    </row>
    <row r="12" spans="1:8" x14ac:dyDescent="0.25">
      <c r="A12" s="21">
        <f>DATE(Query1[[#This Row],[Year]], B12, 1)</f>
        <v>33178</v>
      </c>
      <c r="B12" s="118">
        <v>11</v>
      </c>
      <c r="C12" s="27" t="s">
        <v>21</v>
      </c>
      <c r="D12" s="27">
        <v>1990</v>
      </c>
      <c r="E12">
        <v>463274</v>
      </c>
      <c r="F12"/>
      <c r="H12" s="11">
        <v>1</v>
      </c>
    </row>
    <row r="13" spans="1:8" x14ac:dyDescent="0.25">
      <c r="A13" s="21">
        <f>DATE(Query1[[#This Row],[Year]], B13, 1)</f>
        <v>33208</v>
      </c>
      <c r="B13" s="118">
        <v>12</v>
      </c>
      <c r="C13" s="27" t="s">
        <v>22</v>
      </c>
      <c r="D13" s="27">
        <v>1990</v>
      </c>
      <c r="E13">
        <v>464102</v>
      </c>
      <c r="F13"/>
      <c r="H13" s="11">
        <v>1</v>
      </c>
    </row>
    <row r="14" spans="1:8" x14ac:dyDescent="0.25">
      <c r="A14" s="21">
        <f>DATE(Query1[[#This Row],[Year]], B14, 1)</f>
        <v>33239</v>
      </c>
      <c r="B14" s="118">
        <v>1</v>
      </c>
      <c r="C14" s="27" t="s">
        <v>11</v>
      </c>
      <c r="D14" s="27">
        <v>1991</v>
      </c>
      <c r="E14">
        <v>442631</v>
      </c>
      <c r="F14">
        <f t="shared" ref="F14:F77" si="0">E2</f>
        <v>444942</v>
      </c>
      <c r="G14" s="117">
        <f>ROUND(((Query1[[#This Row],[EMPFTE]]-F14)/F14)*100,1)</f>
        <v>-0.5</v>
      </c>
      <c r="H14" s="11">
        <v>1</v>
      </c>
    </row>
    <row r="15" spans="1:8" x14ac:dyDescent="0.25">
      <c r="A15" s="21">
        <f>DATE(Query1[[#This Row],[Year]], B15, 1)</f>
        <v>33270</v>
      </c>
      <c r="B15" s="118">
        <v>2</v>
      </c>
      <c r="C15" s="27" t="s">
        <v>12</v>
      </c>
      <c r="D15" s="27">
        <v>1991</v>
      </c>
      <c r="E15">
        <v>440552</v>
      </c>
      <c r="F15">
        <f t="shared" si="0"/>
        <v>446649</v>
      </c>
      <c r="G15" s="117">
        <f>ROUND(((Query1[[#This Row],[EMPFTE]]-F15)/F15)*100,1)</f>
        <v>-1.4</v>
      </c>
      <c r="H15" s="11">
        <v>1</v>
      </c>
    </row>
    <row r="16" spans="1:8" x14ac:dyDescent="0.25">
      <c r="A16" s="21">
        <f>DATE(Query1[[#This Row],[Year]], B16, 1)</f>
        <v>33298</v>
      </c>
      <c r="B16" s="118">
        <v>3</v>
      </c>
      <c r="C16" s="27" t="s">
        <v>13</v>
      </c>
      <c r="D16" s="27">
        <v>1991</v>
      </c>
      <c r="E16">
        <v>438503</v>
      </c>
      <c r="F16">
        <f t="shared" si="0"/>
        <v>449953</v>
      </c>
      <c r="G16" s="117">
        <f>ROUND(((Query1[[#This Row],[EMPFTE]]-F16)/F16)*100,1)</f>
        <v>-2.5</v>
      </c>
      <c r="H16" s="11">
        <v>1</v>
      </c>
    </row>
    <row r="17" spans="1:8" x14ac:dyDescent="0.25">
      <c r="A17" s="21">
        <f>DATE(Query1[[#This Row],[Year]], B17, 1)</f>
        <v>33329</v>
      </c>
      <c r="B17" s="118">
        <v>4</v>
      </c>
      <c r="C17" s="27" t="s">
        <v>14</v>
      </c>
      <c r="D17" s="27">
        <v>1991</v>
      </c>
      <c r="E17">
        <v>442299</v>
      </c>
      <c r="F17">
        <f t="shared" si="0"/>
        <v>452719</v>
      </c>
      <c r="G17" s="117">
        <f>ROUND(((Query1[[#This Row],[EMPFTE]]-F17)/F17)*100,1)</f>
        <v>-2.2999999999999998</v>
      </c>
      <c r="H17" s="11">
        <v>0</v>
      </c>
    </row>
    <row r="18" spans="1:8" x14ac:dyDescent="0.25">
      <c r="A18" s="21">
        <f>DATE(Query1[[#This Row],[Year]], B18, 1)</f>
        <v>33359</v>
      </c>
      <c r="B18" s="118">
        <v>5</v>
      </c>
      <c r="C18" s="27" t="s">
        <v>15</v>
      </c>
      <c r="D18" s="27">
        <v>1991</v>
      </c>
      <c r="E18">
        <v>443601</v>
      </c>
      <c r="F18">
        <f t="shared" si="0"/>
        <v>457763</v>
      </c>
      <c r="G18" s="117">
        <f>ROUND(((Query1[[#This Row],[EMPFTE]]-F18)/F18)*100,1)</f>
        <v>-3.1</v>
      </c>
      <c r="H18" s="11">
        <v>0</v>
      </c>
    </row>
    <row r="19" spans="1:8" x14ac:dyDescent="0.25">
      <c r="A19" s="21">
        <f>DATE(Query1[[#This Row],[Year]], B19, 1)</f>
        <v>33390</v>
      </c>
      <c r="B19" s="118">
        <v>6</v>
      </c>
      <c r="C19" s="27" t="s">
        <v>16</v>
      </c>
      <c r="D19" s="27">
        <v>1991</v>
      </c>
      <c r="E19">
        <v>447943</v>
      </c>
      <c r="F19">
        <f t="shared" si="0"/>
        <v>460876</v>
      </c>
      <c r="G19" s="117">
        <f>ROUND(((Query1[[#This Row],[EMPFTE]]-F19)/F19)*100,1)</f>
        <v>-2.8</v>
      </c>
      <c r="H19" s="11">
        <v>0</v>
      </c>
    </row>
    <row r="20" spans="1:8" x14ac:dyDescent="0.25">
      <c r="A20" s="21">
        <f>DATE(Query1[[#This Row],[Year]], B20, 1)</f>
        <v>33420</v>
      </c>
      <c r="B20" s="118">
        <v>7</v>
      </c>
      <c r="C20" s="27" t="s">
        <v>17</v>
      </c>
      <c r="D20" s="27">
        <v>1991</v>
      </c>
      <c r="E20">
        <v>450740</v>
      </c>
      <c r="F20">
        <f t="shared" si="0"/>
        <v>465774</v>
      </c>
      <c r="G20" s="117">
        <f>ROUND(((Query1[[#This Row],[EMPFTE]]-F20)/F20)*100,1)</f>
        <v>-3.2</v>
      </c>
      <c r="H20" s="11">
        <v>0</v>
      </c>
    </row>
    <row r="21" spans="1:8" x14ac:dyDescent="0.25">
      <c r="A21" s="21">
        <f>DATE(Query1[[#This Row],[Year]], B21, 1)</f>
        <v>33451</v>
      </c>
      <c r="B21" s="118">
        <v>8</v>
      </c>
      <c r="C21" s="27" t="s">
        <v>18</v>
      </c>
      <c r="D21" s="27">
        <v>1991</v>
      </c>
      <c r="E21">
        <v>449196</v>
      </c>
      <c r="F21">
        <f t="shared" si="0"/>
        <v>465924</v>
      </c>
      <c r="G21" s="117">
        <f>ROUND(((Query1[[#This Row],[EMPFTE]]-F21)/F21)*100,1)</f>
        <v>-3.6</v>
      </c>
      <c r="H21" s="11">
        <v>0</v>
      </c>
    </row>
    <row r="22" spans="1:8" x14ac:dyDescent="0.25">
      <c r="A22" s="21">
        <f>DATE(Query1[[#This Row],[Year]], B22, 1)</f>
        <v>33482</v>
      </c>
      <c r="B22" s="118">
        <v>9</v>
      </c>
      <c r="C22" s="27" t="s">
        <v>19</v>
      </c>
      <c r="D22" s="27">
        <v>1991</v>
      </c>
      <c r="E22">
        <v>445822</v>
      </c>
      <c r="F22">
        <f t="shared" si="0"/>
        <v>466040</v>
      </c>
      <c r="G22" s="117">
        <f>ROUND(((Query1[[#This Row],[EMPFTE]]-F22)/F22)*100,1)</f>
        <v>-4.3</v>
      </c>
      <c r="H22" s="11">
        <v>0</v>
      </c>
    </row>
    <row r="23" spans="1:8" x14ac:dyDescent="0.25">
      <c r="A23" s="21">
        <f>DATE(Query1[[#This Row],[Year]], B23, 1)</f>
        <v>33512</v>
      </c>
      <c r="B23" s="118">
        <v>10</v>
      </c>
      <c r="C23" s="27" t="s">
        <v>20</v>
      </c>
      <c r="D23" s="27">
        <v>1991</v>
      </c>
      <c r="E23">
        <v>429673</v>
      </c>
      <c r="F23">
        <f t="shared" si="0"/>
        <v>461204</v>
      </c>
      <c r="G23" s="117">
        <f>ROUND(((Query1[[#This Row],[EMPFTE]]-F23)/F23)*100,1)</f>
        <v>-6.8</v>
      </c>
      <c r="H23" s="11">
        <v>0</v>
      </c>
    </row>
    <row r="24" spans="1:8" x14ac:dyDescent="0.25">
      <c r="A24" s="21">
        <f>DATE(Query1[[#This Row],[Year]], B24, 1)</f>
        <v>33543</v>
      </c>
      <c r="B24" s="118">
        <v>11</v>
      </c>
      <c r="C24" s="27" t="s">
        <v>21</v>
      </c>
      <c r="D24" s="27">
        <v>1991</v>
      </c>
      <c r="E24">
        <v>437262</v>
      </c>
      <c r="F24">
        <f t="shared" si="0"/>
        <v>463274</v>
      </c>
      <c r="G24" s="117">
        <f>ROUND(((Query1[[#This Row],[EMPFTE]]-F24)/F24)*100,1)</f>
        <v>-5.6</v>
      </c>
      <c r="H24" s="11">
        <v>0</v>
      </c>
    </row>
    <row r="25" spans="1:8" x14ac:dyDescent="0.25">
      <c r="A25" s="21">
        <f>DATE(Query1[[#This Row],[Year]], B25, 1)</f>
        <v>33573</v>
      </c>
      <c r="B25" s="118">
        <v>12</v>
      </c>
      <c r="C25" s="27" t="s">
        <v>22</v>
      </c>
      <c r="D25" s="27">
        <v>1991</v>
      </c>
      <c r="E25">
        <v>440400</v>
      </c>
      <c r="F25">
        <f t="shared" si="0"/>
        <v>464102</v>
      </c>
      <c r="G25" s="117">
        <f>ROUND(((Query1[[#This Row],[EMPFTE]]-F25)/F25)*100,1)</f>
        <v>-5.0999999999999996</v>
      </c>
      <c r="H25" s="11">
        <v>0</v>
      </c>
    </row>
    <row r="26" spans="1:8" x14ac:dyDescent="0.25">
      <c r="A26" s="21">
        <f>DATE(Query1[[#This Row],[Year]], B26, 1)</f>
        <v>33604</v>
      </c>
      <c r="B26" s="118">
        <v>1</v>
      </c>
      <c r="C26" s="27" t="s">
        <v>11</v>
      </c>
      <c r="D26" s="27">
        <v>1992</v>
      </c>
      <c r="E26">
        <v>441092</v>
      </c>
      <c r="F26">
        <f t="shared" si="0"/>
        <v>442631</v>
      </c>
      <c r="G26" s="117">
        <f>ROUND(((Query1[[#This Row],[EMPFTE]]-F26)/F26)*100,1)</f>
        <v>-0.3</v>
      </c>
      <c r="H26" s="11">
        <v>0</v>
      </c>
    </row>
    <row r="27" spans="1:8" x14ac:dyDescent="0.25">
      <c r="A27" s="21">
        <f>DATE(Query1[[#This Row],[Year]], B27, 1)</f>
        <v>33635</v>
      </c>
      <c r="B27" s="118">
        <v>2</v>
      </c>
      <c r="C27" s="27" t="s">
        <v>12</v>
      </c>
      <c r="D27" s="27">
        <v>1992</v>
      </c>
      <c r="E27">
        <v>442854</v>
      </c>
      <c r="F27">
        <f t="shared" si="0"/>
        <v>440552</v>
      </c>
      <c r="G27" s="117">
        <f>ROUND(((Query1[[#This Row],[EMPFTE]]-F27)/F27)*100,1)</f>
        <v>0.5</v>
      </c>
      <c r="H27" s="11">
        <v>0</v>
      </c>
    </row>
    <row r="28" spans="1:8" x14ac:dyDescent="0.25">
      <c r="A28" s="21">
        <f>DATE(Query1[[#This Row],[Year]], B28, 1)</f>
        <v>33664</v>
      </c>
      <c r="B28" s="118">
        <v>3</v>
      </c>
      <c r="C28" s="27" t="s">
        <v>13</v>
      </c>
      <c r="D28" s="27">
        <v>1992</v>
      </c>
      <c r="E28">
        <v>444758</v>
      </c>
      <c r="F28">
        <f t="shared" si="0"/>
        <v>438503</v>
      </c>
      <c r="G28" s="117">
        <f>ROUND(((Query1[[#This Row],[EMPFTE]]-F28)/F28)*100,1)</f>
        <v>1.4</v>
      </c>
      <c r="H28" s="11">
        <v>0</v>
      </c>
    </row>
    <row r="29" spans="1:8" x14ac:dyDescent="0.25">
      <c r="A29" s="21">
        <f>DATE(Query1[[#This Row],[Year]], B29, 1)</f>
        <v>33695</v>
      </c>
      <c r="B29" s="118">
        <v>4</v>
      </c>
      <c r="C29" s="27" t="s">
        <v>14</v>
      </c>
      <c r="D29" s="27">
        <v>1992</v>
      </c>
      <c r="E29">
        <v>448494</v>
      </c>
      <c r="F29">
        <f t="shared" si="0"/>
        <v>442299</v>
      </c>
      <c r="G29" s="117">
        <f>ROUND(((Query1[[#This Row],[EMPFTE]]-F29)/F29)*100,1)</f>
        <v>1.4</v>
      </c>
      <c r="H29" s="11">
        <v>0</v>
      </c>
    </row>
    <row r="30" spans="1:8" x14ac:dyDescent="0.25">
      <c r="A30" s="21">
        <f>DATE(Query1[[#This Row],[Year]], B30, 1)</f>
        <v>33725</v>
      </c>
      <c r="B30" s="118">
        <v>5</v>
      </c>
      <c r="C30" s="27" t="s">
        <v>15</v>
      </c>
      <c r="D30" s="27">
        <v>1992</v>
      </c>
      <c r="E30">
        <v>450184</v>
      </c>
      <c r="F30">
        <f t="shared" si="0"/>
        <v>443601</v>
      </c>
      <c r="G30" s="117">
        <f>ROUND(((Query1[[#This Row],[EMPFTE]]-F30)/F30)*100,1)</f>
        <v>1.5</v>
      </c>
      <c r="H30" s="11">
        <v>0</v>
      </c>
    </row>
    <row r="31" spans="1:8" x14ac:dyDescent="0.25">
      <c r="A31" s="21">
        <f>DATE(Query1[[#This Row],[Year]], B31, 1)</f>
        <v>33756</v>
      </c>
      <c r="B31" s="118">
        <v>6</v>
      </c>
      <c r="C31" s="27" t="s">
        <v>16</v>
      </c>
      <c r="D31" s="27">
        <v>1992</v>
      </c>
      <c r="E31">
        <v>451298</v>
      </c>
      <c r="F31">
        <f t="shared" si="0"/>
        <v>447943</v>
      </c>
      <c r="G31" s="117">
        <f>ROUND(((Query1[[#This Row],[EMPFTE]]-F31)/F31)*100,1)</f>
        <v>0.7</v>
      </c>
      <c r="H31" s="11">
        <v>0</v>
      </c>
    </row>
    <row r="32" spans="1:8" x14ac:dyDescent="0.25">
      <c r="A32" s="21">
        <f>DATE(Query1[[#This Row],[Year]], B32, 1)</f>
        <v>33786</v>
      </c>
      <c r="B32" s="118">
        <v>7</v>
      </c>
      <c r="C32" s="27" t="s">
        <v>17</v>
      </c>
      <c r="D32" s="27">
        <v>1992</v>
      </c>
      <c r="E32">
        <v>453433</v>
      </c>
      <c r="F32">
        <f t="shared" si="0"/>
        <v>450740</v>
      </c>
      <c r="G32" s="117">
        <f>ROUND(((Query1[[#This Row],[EMPFTE]]-F32)/F32)*100,1)</f>
        <v>0.6</v>
      </c>
      <c r="H32" s="11">
        <v>0</v>
      </c>
    </row>
    <row r="33" spans="1:8" x14ac:dyDescent="0.25">
      <c r="A33" s="21">
        <f>DATE(Query1[[#This Row],[Year]], B33, 1)</f>
        <v>33817</v>
      </c>
      <c r="B33" s="118">
        <v>8</v>
      </c>
      <c r="C33" s="27" t="s">
        <v>18</v>
      </c>
      <c r="D33" s="27">
        <v>1992</v>
      </c>
      <c r="E33">
        <v>453395</v>
      </c>
      <c r="F33">
        <f t="shared" si="0"/>
        <v>449196</v>
      </c>
      <c r="G33" s="117">
        <f>ROUND(((Query1[[#This Row],[EMPFTE]]-F33)/F33)*100,1)</f>
        <v>0.9</v>
      </c>
      <c r="H33" s="11">
        <v>0</v>
      </c>
    </row>
    <row r="34" spans="1:8" x14ac:dyDescent="0.25">
      <c r="A34" s="21">
        <f>DATE(Query1[[#This Row],[Year]], B34, 1)</f>
        <v>33848</v>
      </c>
      <c r="B34" s="118">
        <v>9</v>
      </c>
      <c r="C34" s="27" t="s">
        <v>19</v>
      </c>
      <c r="D34" s="27">
        <v>1992</v>
      </c>
      <c r="E34">
        <v>449461</v>
      </c>
      <c r="F34">
        <f t="shared" si="0"/>
        <v>445822</v>
      </c>
      <c r="G34" s="117">
        <f>ROUND(((Query1[[#This Row],[EMPFTE]]-F34)/F34)*100,1)</f>
        <v>0.8</v>
      </c>
      <c r="H34" s="11">
        <v>0</v>
      </c>
    </row>
    <row r="35" spans="1:8" x14ac:dyDescent="0.25">
      <c r="A35" s="21">
        <f>DATE(Query1[[#This Row],[Year]], B35, 1)</f>
        <v>33878</v>
      </c>
      <c r="B35" s="118">
        <v>10</v>
      </c>
      <c r="C35" s="27" t="s">
        <v>20</v>
      </c>
      <c r="D35" s="27">
        <v>1992</v>
      </c>
      <c r="E35">
        <v>446097</v>
      </c>
      <c r="F35">
        <f t="shared" si="0"/>
        <v>429673</v>
      </c>
      <c r="G35" s="117">
        <f>ROUND(((Query1[[#This Row],[EMPFTE]]-F35)/F35)*100,1)</f>
        <v>3.8</v>
      </c>
      <c r="H35" s="11">
        <v>0</v>
      </c>
    </row>
    <row r="36" spans="1:8" x14ac:dyDescent="0.25">
      <c r="A36" s="21">
        <f>DATE(Query1[[#This Row],[Year]], B36, 1)</f>
        <v>33909</v>
      </c>
      <c r="B36" s="118">
        <v>11</v>
      </c>
      <c r="C36" s="27" t="s">
        <v>21</v>
      </c>
      <c r="D36" s="27">
        <v>1992</v>
      </c>
      <c r="E36">
        <v>444444</v>
      </c>
      <c r="F36">
        <f t="shared" si="0"/>
        <v>437262</v>
      </c>
      <c r="G36" s="117">
        <f>ROUND(((Query1[[#This Row],[EMPFTE]]-F36)/F36)*100,1)</f>
        <v>1.6</v>
      </c>
      <c r="H36" s="11">
        <v>0</v>
      </c>
    </row>
    <row r="37" spans="1:8" x14ac:dyDescent="0.25">
      <c r="A37" s="21">
        <f>DATE(Query1[[#This Row],[Year]], B37, 1)</f>
        <v>33939</v>
      </c>
      <c r="B37" s="118">
        <v>12</v>
      </c>
      <c r="C37" s="27" t="s">
        <v>22</v>
      </c>
      <c r="D37" s="27">
        <v>1992</v>
      </c>
      <c r="E37">
        <v>441013</v>
      </c>
      <c r="F37">
        <f t="shared" si="0"/>
        <v>440400</v>
      </c>
      <c r="G37" s="117">
        <f>ROUND(((Query1[[#This Row],[EMPFTE]]-F37)/F37)*100,1)</f>
        <v>0.1</v>
      </c>
      <c r="H37" s="11">
        <v>0</v>
      </c>
    </row>
    <row r="38" spans="1:8" x14ac:dyDescent="0.25">
      <c r="A38" s="21">
        <f>DATE(Query1[[#This Row],[Year]], B38, 1)</f>
        <v>33970</v>
      </c>
      <c r="B38" s="118">
        <v>1</v>
      </c>
      <c r="C38" s="27" t="s">
        <v>11</v>
      </c>
      <c r="D38" s="27">
        <v>1993</v>
      </c>
      <c r="E38">
        <v>440974</v>
      </c>
      <c r="F38">
        <f t="shared" si="0"/>
        <v>441092</v>
      </c>
      <c r="G38" s="117">
        <f>ROUND(((Query1[[#This Row],[EMPFTE]]-F38)/F38)*100,1)</f>
        <v>0</v>
      </c>
      <c r="H38" s="11">
        <v>0</v>
      </c>
    </row>
    <row r="39" spans="1:8" x14ac:dyDescent="0.25">
      <c r="A39" s="21">
        <f>DATE(Query1[[#This Row],[Year]], B39, 1)</f>
        <v>34001</v>
      </c>
      <c r="B39" s="118">
        <v>2</v>
      </c>
      <c r="C39" s="27" t="s">
        <v>12</v>
      </c>
      <c r="D39" s="27">
        <v>1993</v>
      </c>
      <c r="E39">
        <v>439838</v>
      </c>
      <c r="F39">
        <f t="shared" si="0"/>
        <v>442854</v>
      </c>
      <c r="G39" s="117">
        <f>ROUND(((Query1[[#This Row],[EMPFTE]]-F39)/F39)*100,1)</f>
        <v>-0.7</v>
      </c>
      <c r="H39" s="11">
        <v>0</v>
      </c>
    </row>
    <row r="40" spans="1:8" x14ac:dyDescent="0.25">
      <c r="A40" s="21">
        <f>DATE(Query1[[#This Row],[Year]], B40, 1)</f>
        <v>34029</v>
      </c>
      <c r="B40" s="118">
        <v>3</v>
      </c>
      <c r="C40" s="27" t="s">
        <v>13</v>
      </c>
      <c r="D40" s="27">
        <v>1993</v>
      </c>
      <c r="E40">
        <v>440145</v>
      </c>
      <c r="F40">
        <f t="shared" si="0"/>
        <v>444758</v>
      </c>
      <c r="G40" s="117">
        <f>ROUND(((Query1[[#This Row],[EMPFTE]]-F40)/F40)*100,1)</f>
        <v>-1</v>
      </c>
      <c r="H40" s="11">
        <v>0</v>
      </c>
    </row>
    <row r="41" spans="1:8" x14ac:dyDescent="0.25">
      <c r="A41" s="21">
        <f>DATE(Query1[[#This Row],[Year]], B41, 1)</f>
        <v>34060</v>
      </c>
      <c r="B41" s="118">
        <v>4</v>
      </c>
      <c r="C41" s="27" t="s">
        <v>14</v>
      </c>
      <c r="D41" s="27">
        <v>1993</v>
      </c>
      <c r="E41">
        <v>439506</v>
      </c>
      <c r="F41">
        <f t="shared" si="0"/>
        <v>448494</v>
      </c>
      <c r="G41" s="117">
        <f>ROUND(((Query1[[#This Row],[EMPFTE]]-F41)/F41)*100,1)</f>
        <v>-2</v>
      </c>
      <c r="H41" s="11">
        <v>0</v>
      </c>
    </row>
    <row r="42" spans="1:8" x14ac:dyDescent="0.25">
      <c r="A42" s="21">
        <f>DATE(Query1[[#This Row],[Year]], B42, 1)</f>
        <v>34090</v>
      </c>
      <c r="B42" s="118">
        <v>5</v>
      </c>
      <c r="C42" s="27" t="s">
        <v>15</v>
      </c>
      <c r="D42" s="27">
        <v>1993</v>
      </c>
      <c r="E42">
        <v>443295</v>
      </c>
      <c r="F42">
        <f t="shared" si="0"/>
        <v>450184</v>
      </c>
      <c r="G42" s="117">
        <f>ROUND(((Query1[[#This Row],[EMPFTE]]-F42)/F42)*100,1)</f>
        <v>-1.5</v>
      </c>
      <c r="H42" s="11">
        <v>0</v>
      </c>
    </row>
    <row r="43" spans="1:8" x14ac:dyDescent="0.25">
      <c r="A43" s="21">
        <f>DATE(Query1[[#This Row],[Year]], B43, 1)</f>
        <v>34121</v>
      </c>
      <c r="B43" s="118">
        <v>6</v>
      </c>
      <c r="C43" s="27" t="s">
        <v>16</v>
      </c>
      <c r="D43" s="27">
        <v>1993</v>
      </c>
      <c r="E43">
        <v>445770</v>
      </c>
      <c r="F43">
        <f t="shared" si="0"/>
        <v>451298</v>
      </c>
      <c r="G43" s="117">
        <f>ROUND(((Query1[[#This Row],[EMPFTE]]-F43)/F43)*100,1)</f>
        <v>-1.2</v>
      </c>
      <c r="H43" s="11">
        <v>0</v>
      </c>
    </row>
    <row r="44" spans="1:8" x14ac:dyDescent="0.25">
      <c r="A44" s="21">
        <f>DATE(Query1[[#This Row],[Year]], B44, 1)</f>
        <v>34151</v>
      </c>
      <c r="B44" s="118">
        <v>7</v>
      </c>
      <c r="C44" s="27" t="s">
        <v>17</v>
      </c>
      <c r="D44" s="27">
        <v>1993</v>
      </c>
      <c r="E44">
        <v>446362</v>
      </c>
      <c r="F44">
        <f t="shared" si="0"/>
        <v>453433</v>
      </c>
      <c r="G44" s="117">
        <f>ROUND(((Query1[[#This Row],[EMPFTE]]-F44)/F44)*100,1)</f>
        <v>-1.6</v>
      </c>
      <c r="H44" s="11">
        <v>0</v>
      </c>
    </row>
    <row r="45" spans="1:8" x14ac:dyDescent="0.25">
      <c r="A45" s="21">
        <f>DATE(Query1[[#This Row],[Year]], B45, 1)</f>
        <v>34182</v>
      </c>
      <c r="B45" s="118">
        <v>8</v>
      </c>
      <c r="C45" s="27" t="s">
        <v>18</v>
      </c>
      <c r="D45" s="27">
        <v>1993</v>
      </c>
      <c r="E45">
        <v>446146</v>
      </c>
      <c r="F45">
        <f t="shared" si="0"/>
        <v>453395</v>
      </c>
      <c r="G45" s="117">
        <f>ROUND(((Query1[[#This Row],[EMPFTE]]-F45)/F45)*100,1)</f>
        <v>-1.6</v>
      </c>
      <c r="H45" s="11">
        <v>0</v>
      </c>
    </row>
    <row r="46" spans="1:8" x14ac:dyDescent="0.25">
      <c r="A46" s="21">
        <f>DATE(Query1[[#This Row],[Year]], B46, 1)</f>
        <v>34213</v>
      </c>
      <c r="B46" s="118">
        <v>9</v>
      </c>
      <c r="C46" s="27" t="s">
        <v>19</v>
      </c>
      <c r="D46" s="27">
        <v>1993</v>
      </c>
      <c r="E46">
        <v>442253</v>
      </c>
      <c r="F46">
        <f t="shared" si="0"/>
        <v>449461</v>
      </c>
      <c r="G46" s="117">
        <f>ROUND(((Query1[[#This Row],[EMPFTE]]-F46)/F46)*100,1)</f>
        <v>-1.6</v>
      </c>
      <c r="H46" s="11">
        <v>0</v>
      </c>
    </row>
    <row r="47" spans="1:8" x14ac:dyDescent="0.25">
      <c r="A47" s="21">
        <f>DATE(Query1[[#This Row],[Year]], B47, 1)</f>
        <v>34243</v>
      </c>
      <c r="B47" s="118">
        <v>10</v>
      </c>
      <c r="C47" s="27" t="s">
        <v>20</v>
      </c>
      <c r="D47" s="27">
        <v>1993</v>
      </c>
      <c r="E47">
        <v>439873</v>
      </c>
      <c r="F47">
        <f t="shared" si="0"/>
        <v>446097</v>
      </c>
      <c r="G47" s="117">
        <f>ROUND(((Query1[[#This Row],[EMPFTE]]-F47)/F47)*100,1)</f>
        <v>-1.4</v>
      </c>
      <c r="H47" s="11">
        <v>0</v>
      </c>
    </row>
    <row r="48" spans="1:8" x14ac:dyDescent="0.25">
      <c r="A48" s="21">
        <f>DATE(Query1[[#This Row],[Year]], B48, 1)</f>
        <v>34274</v>
      </c>
      <c r="B48" s="118">
        <v>11</v>
      </c>
      <c r="C48" s="27" t="s">
        <v>21</v>
      </c>
      <c r="D48" s="27">
        <v>1993</v>
      </c>
      <c r="E48">
        <v>438895</v>
      </c>
      <c r="F48">
        <f t="shared" si="0"/>
        <v>444444</v>
      </c>
      <c r="G48" s="117">
        <f>ROUND(((Query1[[#This Row],[EMPFTE]]-F48)/F48)*100,1)</f>
        <v>-1.2</v>
      </c>
      <c r="H48" s="11">
        <v>0</v>
      </c>
    </row>
    <row r="49" spans="1:8" x14ac:dyDescent="0.25">
      <c r="A49" s="21">
        <f>DATE(Query1[[#This Row],[Year]], B49, 1)</f>
        <v>34304</v>
      </c>
      <c r="B49" s="118">
        <v>12</v>
      </c>
      <c r="C49" s="27" t="s">
        <v>22</v>
      </c>
      <c r="D49" s="27">
        <v>1993</v>
      </c>
      <c r="E49">
        <v>437961</v>
      </c>
      <c r="F49">
        <f t="shared" si="0"/>
        <v>441013</v>
      </c>
      <c r="G49" s="117">
        <f>ROUND(((Query1[[#This Row],[EMPFTE]]-F49)/F49)*100,1)</f>
        <v>-0.7</v>
      </c>
      <c r="H49" s="11">
        <v>0</v>
      </c>
    </row>
    <row r="50" spans="1:8" x14ac:dyDescent="0.25">
      <c r="A50" s="21">
        <f>DATE(Query1[[#This Row],[Year]], B50, 1)</f>
        <v>34335</v>
      </c>
      <c r="B50" s="118">
        <v>1</v>
      </c>
      <c r="C50" s="27" t="s">
        <v>11</v>
      </c>
      <c r="D50" s="27">
        <v>1994</v>
      </c>
      <c r="E50">
        <v>437497</v>
      </c>
      <c r="F50">
        <f t="shared" si="0"/>
        <v>440974</v>
      </c>
      <c r="G50" s="117">
        <f>ROUND(((Query1[[#This Row],[EMPFTE]]-F50)/F50)*100,1)</f>
        <v>-0.8</v>
      </c>
      <c r="H50" s="11">
        <v>0</v>
      </c>
    </row>
    <row r="51" spans="1:8" x14ac:dyDescent="0.25">
      <c r="A51" s="21">
        <f>DATE(Query1[[#This Row],[Year]], B51, 1)</f>
        <v>34366</v>
      </c>
      <c r="B51" s="118">
        <v>2</v>
      </c>
      <c r="C51" s="27" t="s">
        <v>12</v>
      </c>
      <c r="D51" s="27">
        <v>1994</v>
      </c>
      <c r="E51">
        <v>434257</v>
      </c>
      <c r="F51">
        <f t="shared" si="0"/>
        <v>439838</v>
      </c>
      <c r="G51" s="117">
        <f>ROUND(((Query1[[#This Row],[EMPFTE]]-F51)/F51)*100,1)</f>
        <v>-1.3</v>
      </c>
      <c r="H51" s="11">
        <v>0</v>
      </c>
    </row>
    <row r="52" spans="1:8" x14ac:dyDescent="0.25">
      <c r="A52" s="21">
        <f>DATE(Query1[[#This Row],[Year]], B52, 1)</f>
        <v>34394</v>
      </c>
      <c r="B52" s="118">
        <v>3</v>
      </c>
      <c r="C52" s="27" t="s">
        <v>13</v>
      </c>
      <c r="D52" s="27">
        <v>1994</v>
      </c>
      <c r="E52">
        <v>433680</v>
      </c>
      <c r="F52">
        <f t="shared" si="0"/>
        <v>440145</v>
      </c>
      <c r="G52" s="117">
        <f>ROUND(((Query1[[#This Row],[EMPFTE]]-F52)/F52)*100,1)</f>
        <v>-1.5</v>
      </c>
      <c r="H52" s="11">
        <v>0</v>
      </c>
    </row>
    <row r="53" spans="1:8" x14ac:dyDescent="0.25">
      <c r="A53" s="21">
        <f>DATE(Query1[[#This Row],[Year]], B53, 1)</f>
        <v>34425</v>
      </c>
      <c r="B53" s="118">
        <v>4</v>
      </c>
      <c r="C53" s="27" t="s">
        <v>14</v>
      </c>
      <c r="D53" s="27">
        <v>1994</v>
      </c>
      <c r="E53">
        <v>435904</v>
      </c>
      <c r="F53">
        <f t="shared" si="0"/>
        <v>439506</v>
      </c>
      <c r="G53" s="117">
        <f>ROUND(((Query1[[#This Row],[EMPFTE]]-F53)/F53)*100,1)</f>
        <v>-0.8</v>
      </c>
      <c r="H53" s="11">
        <v>0</v>
      </c>
    </row>
    <row r="54" spans="1:8" x14ac:dyDescent="0.25">
      <c r="A54" s="21">
        <f>DATE(Query1[[#This Row],[Year]], B54, 1)</f>
        <v>34455</v>
      </c>
      <c r="B54" s="118">
        <v>5</v>
      </c>
      <c r="C54" s="27" t="s">
        <v>15</v>
      </c>
      <c r="D54" s="27">
        <v>1994</v>
      </c>
      <c r="E54">
        <v>433210</v>
      </c>
      <c r="F54">
        <f t="shared" si="0"/>
        <v>443295</v>
      </c>
      <c r="G54" s="117">
        <f>ROUND(((Query1[[#This Row],[EMPFTE]]-F54)/F54)*100,1)</f>
        <v>-2.2999999999999998</v>
      </c>
      <c r="H54" s="11">
        <v>0</v>
      </c>
    </row>
    <row r="55" spans="1:8" x14ac:dyDescent="0.25">
      <c r="A55" s="21">
        <f>DATE(Query1[[#This Row],[Year]], B55, 1)</f>
        <v>34486</v>
      </c>
      <c r="B55" s="118">
        <v>6</v>
      </c>
      <c r="C55" s="27" t="s">
        <v>16</v>
      </c>
      <c r="D55" s="27">
        <v>1994</v>
      </c>
      <c r="E55">
        <v>433354</v>
      </c>
      <c r="F55">
        <f t="shared" si="0"/>
        <v>445770</v>
      </c>
      <c r="G55" s="117">
        <f>ROUND(((Query1[[#This Row],[EMPFTE]]-F55)/F55)*100,1)</f>
        <v>-2.8</v>
      </c>
      <c r="H55" s="11">
        <v>0</v>
      </c>
    </row>
    <row r="56" spans="1:8" x14ac:dyDescent="0.25">
      <c r="A56" s="21">
        <f>DATE(Query1[[#This Row],[Year]], B56, 1)</f>
        <v>34516</v>
      </c>
      <c r="B56" s="118">
        <v>7</v>
      </c>
      <c r="C56" s="27" t="s">
        <v>17</v>
      </c>
      <c r="D56" s="27">
        <v>1994</v>
      </c>
      <c r="E56">
        <v>439224</v>
      </c>
      <c r="F56">
        <f t="shared" si="0"/>
        <v>446362</v>
      </c>
      <c r="G56" s="117">
        <f>ROUND(((Query1[[#This Row],[EMPFTE]]-F56)/F56)*100,1)</f>
        <v>-1.6</v>
      </c>
      <c r="H56" s="11">
        <v>0</v>
      </c>
    </row>
    <row r="57" spans="1:8" x14ac:dyDescent="0.25">
      <c r="A57" s="21">
        <f>DATE(Query1[[#This Row],[Year]], B57, 1)</f>
        <v>34547</v>
      </c>
      <c r="B57" s="118">
        <v>8</v>
      </c>
      <c r="C57" s="27" t="s">
        <v>18</v>
      </c>
      <c r="D57" s="27">
        <v>1994</v>
      </c>
      <c r="E57">
        <v>432599</v>
      </c>
      <c r="F57">
        <f t="shared" si="0"/>
        <v>446146</v>
      </c>
      <c r="G57" s="117">
        <f>ROUND(((Query1[[#This Row],[EMPFTE]]-F57)/F57)*100,1)</f>
        <v>-3</v>
      </c>
      <c r="H57" s="11">
        <v>0</v>
      </c>
    </row>
    <row r="58" spans="1:8" x14ac:dyDescent="0.25">
      <c r="A58" s="21">
        <f>DATE(Query1[[#This Row],[Year]], B58, 1)</f>
        <v>34578</v>
      </c>
      <c r="B58" s="118">
        <v>9</v>
      </c>
      <c r="C58" s="27" t="s">
        <v>19</v>
      </c>
      <c r="D58" s="27">
        <v>1994</v>
      </c>
      <c r="E58">
        <v>426787</v>
      </c>
      <c r="F58">
        <f t="shared" si="0"/>
        <v>442253</v>
      </c>
      <c r="G58" s="117">
        <f>ROUND(((Query1[[#This Row],[EMPFTE]]-F58)/F58)*100,1)</f>
        <v>-3.5</v>
      </c>
      <c r="H58" s="11">
        <v>0</v>
      </c>
    </row>
    <row r="59" spans="1:8" x14ac:dyDescent="0.25">
      <c r="A59" s="21">
        <f>DATE(Query1[[#This Row],[Year]], B59, 1)</f>
        <v>34608</v>
      </c>
      <c r="B59" s="118">
        <v>10</v>
      </c>
      <c r="C59" s="27" t="s">
        <v>20</v>
      </c>
      <c r="D59" s="27">
        <v>1994</v>
      </c>
      <c r="E59">
        <v>425387</v>
      </c>
      <c r="F59">
        <f t="shared" si="0"/>
        <v>439873</v>
      </c>
      <c r="G59" s="117">
        <f>ROUND(((Query1[[#This Row],[EMPFTE]]-F59)/F59)*100,1)</f>
        <v>-3.3</v>
      </c>
      <c r="H59" s="11">
        <v>0</v>
      </c>
    </row>
    <row r="60" spans="1:8" x14ac:dyDescent="0.25">
      <c r="A60" s="21">
        <f>DATE(Query1[[#This Row],[Year]], B60, 1)</f>
        <v>34639</v>
      </c>
      <c r="B60" s="118">
        <v>11</v>
      </c>
      <c r="C60" s="27" t="s">
        <v>21</v>
      </c>
      <c r="D60" s="27">
        <v>1994</v>
      </c>
      <c r="E60">
        <v>431935</v>
      </c>
      <c r="F60">
        <f t="shared" si="0"/>
        <v>438895</v>
      </c>
      <c r="G60" s="117">
        <f>ROUND(((Query1[[#This Row],[EMPFTE]]-F60)/F60)*100,1)</f>
        <v>-1.6</v>
      </c>
      <c r="H60" s="11">
        <v>0</v>
      </c>
    </row>
    <row r="61" spans="1:8" x14ac:dyDescent="0.25">
      <c r="A61" s="21">
        <f>DATE(Query1[[#This Row],[Year]], B61, 1)</f>
        <v>34669</v>
      </c>
      <c r="B61" s="118">
        <v>12</v>
      </c>
      <c r="C61" s="27" t="s">
        <v>22</v>
      </c>
      <c r="D61" s="27">
        <v>1994</v>
      </c>
      <c r="E61">
        <v>423285</v>
      </c>
      <c r="F61">
        <f t="shared" si="0"/>
        <v>437961</v>
      </c>
      <c r="G61" s="117">
        <f>ROUND(((Query1[[#This Row],[EMPFTE]]-F61)/F61)*100,1)</f>
        <v>-3.4</v>
      </c>
      <c r="H61" s="11">
        <v>0</v>
      </c>
    </row>
    <row r="62" spans="1:8" x14ac:dyDescent="0.25">
      <c r="A62" s="21">
        <f>DATE(Query1[[#This Row],[Year]], B62, 1)</f>
        <v>34700</v>
      </c>
      <c r="B62" s="118">
        <v>1</v>
      </c>
      <c r="C62" s="27" t="s">
        <v>11</v>
      </c>
      <c r="D62" s="27">
        <v>1995</v>
      </c>
      <c r="E62">
        <v>427201</v>
      </c>
      <c r="F62">
        <f t="shared" si="0"/>
        <v>437497</v>
      </c>
      <c r="G62" s="117">
        <f>ROUND(((Query1[[#This Row],[EMPFTE]]-F62)/F62)*100,1)</f>
        <v>-2.4</v>
      </c>
      <c r="H62" s="11">
        <v>0</v>
      </c>
    </row>
    <row r="63" spans="1:8" x14ac:dyDescent="0.25">
      <c r="A63" s="21">
        <f>DATE(Query1[[#This Row],[Year]], B63, 1)</f>
        <v>34731</v>
      </c>
      <c r="B63" s="118">
        <v>2</v>
      </c>
      <c r="C63" s="27" t="s">
        <v>12</v>
      </c>
      <c r="D63" s="27">
        <v>1995</v>
      </c>
      <c r="E63">
        <v>428280</v>
      </c>
      <c r="F63">
        <f t="shared" si="0"/>
        <v>434257</v>
      </c>
      <c r="G63" s="117">
        <f>ROUND(((Query1[[#This Row],[EMPFTE]]-F63)/F63)*100,1)</f>
        <v>-1.4</v>
      </c>
      <c r="H63" s="11">
        <v>0</v>
      </c>
    </row>
    <row r="64" spans="1:8" x14ac:dyDescent="0.25">
      <c r="A64" s="21">
        <f>DATE(Query1[[#This Row],[Year]], B64, 1)</f>
        <v>34759</v>
      </c>
      <c r="B64" s="118">
        <v>3</v>
      </c>
      <c r="C64" s="27" t="s">
        <v>13</v>
      </c>
      <c r="D64" s="27">
        <v>1995</v>
      </c>
      <c r="E64">
        <v>428601</v>
      </c>
      <c r="F64">
        <f t="shared" si="0"/>
        <v>433680</v>
      </c>
      <c r="G64" s="117">
        <f>ROUND(((Query1[[#This Row],[EMPFTE]]-F64)/F64)*100,1)</f>
        <v>-1.2</v>
      </c>
      <c r="H64" s="11">
        <v>0</v>
      </c>
    </row>
    <row r="65" spans="1:8" x14ac:dyDescent="0.25">
      <c r="A65" s="21">
        <f>DATE(Query1[[#This Row],[Year]], B65, 1)</f>
        <v>34790</v>
      </c>
      <c r="B65" s="118">
        <v>4</v>
      </c>
      <c r="C65" s="27" t="s">
        <v>14</v>
      </c>
      <c r="D65" s="27">
        <v>1995</v>
      </c>
      <c r="E65">
        <v>425008</v>
      </c>
      <c r="F65">
        <f t="shared" si="0"/>
        <v>435904</v>
      </c>
      <c r="G65" s="117">
        <f>ROUND(((Query1[[#This Row],[EMPFTE]]-F65)/F65)*100,1)</f>
        <v>-2.5</v>
      </c>
      <c r="H65" s="11">
        <v>0</v>
      </c>
    </row>
    <row r="66" spans="1:8" x14ac:dyDescent="0.25">
      <c r="A66" s="21">
        <f>DATE(Query1[[#This Row],[Year]], B66, 1)</f>
        <v>34820</v>
      </c>
      <c r="B66" s="118">
        <v>5</v>
      </c>
      <c r="C66" s="27" t="s">
        <v>15</v>
      </c>
      <c r="D66" s="27">
        <v>1995</v>
      </c>
      <c r="E66">
        <v>425260</v>
      </c>
      <c r="F66">
        <f t="shared" si="0"/>
        <v>433210</v>
      </c>
      <c r="G66" s="117">
        <f>ROUND(((Query1[[#This Row],[EMPFTE]]-F66)/F66)*100,1)</f>
        <v>-1.8</v>
      </c>
      <c r="H66" s="11">
        <v>0</v>
      </c>
    </row>
    <row r="67" spans="1:8" x14ac:dyDescent="0.25">
      <c r="A67" s="21">
        <f>DATE(Query1[[#This Row],[Year]], B67, 1)</f>
        <v>34851</v>
      </c>
      <c r="B67" s="118">
        <v>6</v>
      </c>
      <c r="C67" s="27" t="s">
        <v>16</v>
      </c>
      <c r="D67" s="27">
        <v>1995</v>
      </c>
      <c r="E67">
        <v>429036</v>
      </c>
      <c r="F67">
        <f t="shared" si="0"/>
        <v>433354</v>
      </c>
      <c r="G67" s="117">
        <f>ROUND(((Query1[[#This Row],[EMPFTE]]-F67)/F67)*100,1)</f>
        <v>-1</v>
      </c>
      <c r="H67" s="11">
        <v>0</v>
      </c>
    </row>
    <row r="68" spans="1:8" x14ac:dyDescent="0.25">
      <c r="A68" s="21">
        <f>DATE(Query1[[#This Row],[Year]], B68, 1)</f>
        <v>34881</v>
      </c>
      <c r="B68" s="118">
        <v>7</v>
      </c>
      <c r="C68" s="27" t="s">
        <v>17</v>
      </c>
      <c r="D68" s="27">
        <v>1995</v>
      </c>
      <c r="E68">
        <v>430971</v>
      </c>
      <c r="F68">
        <f t="shared" si="0"/>
        <v>439224</v>
      </c>
      <c r="G68" s="117">
        <f>ROUND(((Query1[[#This Row],[EMPFTE]]-F68)/F68)*100,1)</f>
        <v>-1.9</v>
      </c>
      <c r="H68" s="11">
        <v>0</v>
      </c>
    </row>
    <row r="69" spans="1:8" x14ac:dyDescent="0.25">
      <c r="A69" s="21">
        <f>DATE(Query1[[#This Row],[Year]], B69, 1)</f>
        <v>34912</v>
      </c>
      <c r="B69" s="118">
        <v>8</v>
      </c>
      <c r="C69" s="27" t="s">
        <v>18</v>
      </c>
      <c r="D69" s="27">
        <v>1995</v>
      </c>
      <c r="E69">
        <v>432279</v>
      </c>
      <c r="F69">
        <f t="shared" si="0"/>
        <v>432599</v>
      </c>
      <c r="G69" s="117">
        <f>ROUND(((Query1[[#This Row],[EMPFTE]]-F69)/F69)*100,1)</f>
        <v>-0.1</v>
      </c>
      <c r="H69" s="11">
        <v>0</v>
      </c>
    </row>
    <row r="70" spans="1:8" x14ac:dyDescent="0.25">
      <c r="A70" s="21">
        <f>DATE(Query1[[#This Row],[Year]], B70, 1)</f>
        <v>34943</v>
      </c>
      <c r="B70" s="118">
        <v>9</v>
      </c>
      <c r="C70" s="27" t="s">
        <v>19</v>
      </c>
      <c r="D70" s="27">
        <v>1995</v>
      </c>
      <c r="E70">
        <v>430526</v>
      </c>
      <c r="F70">
        <f t="shared" si="0"/>
        <v>426787</v>
      </c>
      <c r="G70" s="117">
        <f>ROUND(((Query1[[#This Row],[EMPFTE]]-F70)/F70)*100,1)</f>
        <v>0.9</v>
      </c>
      <c r="H70" s="11">
        <v>0</v>
      </c>
    </row>
    <row r="71" spans="1:8" x14ac:dyDescent="0.25">
      <c r="A71" s="21">
        <f>DATE(Query1[[#This Row],[Year]], B71, 1)</f>
        <v>34973</v>
      </c>
      <c r="B71" s="118">
        <v>10</v>
      </c>
      <c r="C71" s="27" t="s">
        <v>20</v>
      </c>
      <c r="D71" s="27">
        <v>1995</v>
      </c>
      <c r="E71">
        <v>430491</v>
      </c>
      <c r="F71">
        <f t="shared" si="0"/>
        <v>425387</v>
      </c>
      <c r="G71" s="117">
        <f>ROUND(((Query1[[#This Row],[EMPFTE]]-F71)/F71)*100,1)</f>
        <v>1.2</v>
      </c>
      <c r="H71" s="11">
        <v>0</v>
      </c>
    </row>
    <row r="72" spans="1:8" x14ac:dyDescent="0.25">
      <c r="A72" s="21">
        <f>DATE(Query1[[#This Row],[Year]], B72, 1)</f>
        <v>35004</v>
      </c>
      <c r="B72" s="118">
        <v>11</v>
      </c>
      <c r="C72" s="27" t="s">
        <v>21</v>
      </c>
      <c r="D72" s="27">
        <v>1995</v>
      </c>
      <c r="E72">
        <v>432550</v>
      </c>
      <c r="F72">
        <f t="shared" si="0"/>
        <v>431935</v>
      </c>
      <c r="G72" s="117">
        <f>ROUND(((Query1[[#This Row],[EMPFTE]]-F72)/F72)*100,1)</f>
        <v>0.1</v>
      </c>
      <c r="H72" s="11">
        <v>0</v>
      </c>
    </row>
    <row r="73" spans="1:8" x14ac:dyDescent="0.25">
      <c r="A73" s="21">
        <f>DATE(Query1[[#This Row],[Year]], B73, 1)</f>
        <v>35034</v>
      </c>
      <c r="B73" s="118">
        <v>12</v>
      </c>
      <c r="C73" s="27" t="s">
        <v>22</v>
      </c>
      <c r="D73" s="27">
        <v>1995</v>
      </c>
      <c r="E73">
        <v>433827</v>
      </c>
      <c r="F73">
        <f t="shared" si="0"/>
        <v>423285</v>
      </c>
      <c r="G73" s="117">
        <f>ROUND(((Query1[[#This Row],[EMPFTE]]-F73)/F73)*100,1)</f>
        <v>2.5</v>
      </c>
      <c r="H73" s="11">
        <v>0</v>
      </c>
    </row>
    <row r="74" spans="1:8" x14ac:dyDescent="0.25">
      <c r="A74" s="21">
        <f>DATE(Query1[[#This Row],[Year]], B74, 1)</f>
        <v>35065</v>
      </c>
      <c r="B74" s="118">
        <v>1</v>
      </c>
      <c r="C74" s="27" t="s">
        <v>11</v>
      </c>
      <c r="D74" s="27">
        <v>1996</v>
      </c>
      <c r="E74">
        <v>435941</v>
      </c>
      <c r="F74">
        <f t="shared" si="0"/>
        <v>427201</v>
      </c>
      <c r="G74" s="117">
        <f>ROUND(((Query1[[#This Row],[EMPFTE]]-F74)/F74)*100,1)</f>
        <v>2</v>
      </c>
      <c r="H74" s="11">
        <v>0</v>
      </c>
    </row>
    <row r="75" spans="1:8" x14ac:dyDescent="0.25">
      <c r="A75" s="21">
        <f>DATE(Query1[[#This Row],[Year]], B75, 1)</f>
        <v>35096</v>
      </c>
      <c r="B75" s="118">
        <v>2</v>
      </c>
      <c r="C75" s="27" t="s">
        <v>12</v>
      </c>
      <c r="D75" s="27">
        <v>1996</v>
      </c>
      <c r="E75">
        <v>435178</v>
      </c>
      <c r="F75">
        <f t="shared" si="0"/>
        <v>428280</v>
      </c>
      <c r="G75" s="117">
        <f>ROUND(((Query1[[#This Row],[EMPFTE]]-F75)/F75)*100,1)</f>
        <v>1.6</v>
      </c>
      <c r="H75" s="11">
        <v>0</v>
      </c>
    </row>
    <row r="76" spans="1:8" x14ac:dyDescent="0.25">
      <c r="A76" s="21">
        <f>DATE(Query1[[#This Row],[Year]], B76, 1)</f>
        <v>35125</v>
      </c>
      <c r="B76" s="118">
        <v>3</v>
      </c>
      <c r="C76" s="27" t="s">
        <v>13</v>
      </c>
      <c r="D76" s="27">
        <v>1996</v>
      </c>
      <c r="E76">
        <v>436153</v>
      </c>
      <c r="F76">
        <f t="shared" si="0"/>
        <v>428601</v>
      </c>
      <c r="G76" s="117">
        <f>ROUND(((Query1[[#This Row],[EMPFTE]]-F76)/F76)*100,1)</f>
        <v>1.8</v>
      </c>
      <c r="H76" s="11">
        <v>0</v>
      </c>
    </row>
    <row r="77" spans="1:8" x14ac:dyDescent="0.25">
      <c r="A77" s="21">
        <f>DATE(Query1[[#This Row],[Year]], B77, 1)</f>
        <v>35156</v>
      </c>
      <c r="B77" s="118">
        <v>4</v>
      </c>
      <c r="C77" s="27" t="s">
        <v>14</v>
      </c>
      <c r="D77" s="27">
        <v>1996</v>
      </c>
      <c r="E77">
        <v>436458</v>
      </c>
      <c r="F77">
        <f t="shared" si="0"/>
        <v>425008</v>
      </c>
      <c r="G77" s="117">
        <f>ROUND(((Query1[[#This Row],[EMPFTE]]-F77)/F77)*100,1)</f>
        <v>2.7</v>
      </c>
      <c r="H77" s="11">
        <v>0</v>
      </c>
    </row>
    <row r="78" spans="1:8" x14ac:dyDescent="0.25">
      <c r="A78" s="21">
        <f>DATE(Query1[[#This Row],[Year]], B78, 1)</f>
        <v>35186</v>
      </c>
      <c r="B78" s="118">
        <v>5</v>
      </c>
      <c r="C78" s="27" t="s">
        <v>15</v>
      </c>
      <c r="D78" s="27">
        <v>1996</v>
      </c>
      <c r="E78">
        <v>441722</v>
      </c>
      <c r="F78">
        <f t="shared" ref="F78:F141" si="1">E66</f>
        <v>425260</v>
      </c>
      <c r="G78" s="117">
        <f>ROUND(((Query1[[#This Row],[EMPFTE]]-F78)/F78)*100,1)</f>
        <v>3.9</v>
      </c>
      <c r="H78" s="11">
        <v>0</v>
      </c>
    </row>
    <row r="79" spans="1:8" x14ac:dyDescent="0.25">
      <c r="A79" s="21">
        <f>DATE(Query1[[#This Row],[Year]], B79, 1)</f>
        <v>35217</v>
      </c>
      <c r="B79" s="118">
        <v>6</v>
      </c>
      <c r="C79" s="27" t="s">
        <v>16</v>
      </c>
      <c r="D79" s="27">
        <v>1996</v>
      </c>
      <c r="E79">
        <v>441252</v>
      </c>
      <c r="F79">
        <f t="shared" si="1"/>
        <v>429036</v>
      </c>
      <c r="G79" s="117">
        <f>ROUND(((Query1[[#This Row],[EMPFTE]]-F79)/F79)*100,1)</f>
        <v>2.8</v>
      </c>
      <c r="H79" s="11">
        <v>0</v>
      </c>
    </row>
    <row r="80" spans="1:8" x14ac:dyDescent="0.25">
      <c r="A80" s="21">
        <f>DATE(Query1[[#This Row],[Year]], B80, 1)</f>
        <v>35247</v>
      </c>
      <c r="B80" s="118">
        <v>7</v>
      </c>
      <c r="C80" s="27" t="s">
        <v>17</v>
      </c>
      <c r="D80" s="27">
        <v>1996</v>
      </c>
      <c r="E80">
        <v>437205</v>
      </c>
      <c r="F80">
        <f t="shared" si="1"/>
        <v>430971</v>
      </c>
      <c r="G80" s="117">
        <f>ROUND(((Query1[[#This Row],[EMPFTE]]-F80)/F80)*100,1)</f>
        <v>1.4</v>
      </c>
      <c r="H80" s="11">
        <v>0</v>
      </c>
    </row>
    <row r="81" spans="1:8" x14ac:dyDescent="0.25">
      <c r="A81" s="21">
        <f>DATE(Query1[[#This Row],[Year]], B81, 1)</f>
        <v>35278</v>
      </c>
      <c r="B81" s="118">
        <v>8</v>
      </c>
      <c r="C81" s="27" t="s">
        <v>18</v>
      </c>
      <c r="D81" s="27">
        <v>1996</v>
      </c>
      <c r="E81">
        <v>438343</v>
      </c>
      <c r="F81">
        <f t="shared" si="1"/>
        <v>432279</v>
      </c>
      <c r="G81" s="117">
        <f>ROUND(((Query1[[#This Row],[EMPFTE]]-F81)/F81)*100,1)</f>
        <v>1.4</v>
      </c>
      <c r="H81" s="11">
        <v>0</v>
      </c>
    </row>
    <row r="82" spans="1:8" x14ac:dyDescent="0.25">
      <c r="A82" s="21">
        <f>DATE(Query1[[#This Row],[Year]], B82, 1)</f>
        <v>35309</v>
      </c>
      <c r="B82" s="118">
        <v>9</v>
      </c>
      <c r="C82" s="27" t="s">
        <v>19</v>
      </c>
      <c r="D82" s="27">
        <v>1996</v>
      </c>
      <c r="E82">
        <v>440622</v>
      </c>
      <c r="F82">
        <f t="shared" si="1"/>
        <v>430526</v>
      </c>
      <c r="G82" s="117">
        <f>ROUND(((Query1[[#This Row],[EMPFTE]]-F82)/F82)*100,1)</f>
        <v>2.2999999999999998</v>
      </c>
      <c r="H82" s="11">
        <v>0</v>
      </c>
    </row>
    <row r="83" spans="1:8" x14ac:dyDescent="0.25">
      <c r="A83" s="21">
        <f>DATE(Query1[[#This Row],[Year]], B83, 1)</f>
        <v>35339</v>
      </c>
      <c r="B83" s="118">
        <v>10</v>
      </c>
      <c r="C83" s="27" t="s">
        <v>20</v>
      </c>
      <c r="D83" s="27">
        <v>1996</v>
      </c>
      <c r="E83">
        <v>440852</v>
      </c>
      <c r="F83">
        <f t="shared" si="1"/>
        <v>430491</v>
      </c>
      <c r="G83" s="117">
        <f>ROUND(((Query1[[#This Row],[EMPFTE]]-F83)/F83)*100,1)</f>
        <v>2.4</v>
      </c>
      <c r="H83" s="11">
        <v>0</v>
      </c>
    </row>
    <row r="84" spans="1:8" x14ac:dyDescent="0.25">
      <c r="A84" s="21">
        <f>DATE(Query1[[#This Row],[Year]], B84, 1)</f>
        <v>35370</v>
      </c>
      <c r="B84" s="118">
        <v>11</v>
      </c>
      <c r="C84" s="27" t="s">
        <v>21</v>
      </c>
      <c r="D84" s="27">
        <v>1996</v>
      </c>
      <c r="E84">
        <v>442076</v>
      </c>
      <c r="F84">
        <f t="shared" si="1"/>
        <v>432550</v>
      </c>
      <c r="G84" s="117">
        <f>ROUND(((Query1[[#This Row],[EMPFTE]]-F84)/F84)*100,1)</f>
        <v>2.2000000000000002</v>
      </c>
      <c r="H84" s="11">
        <v>0</v>
      </c>
    </row>
    <row r="85" spans="1:8" x14ac:dyDescent="0.25">
      <c r="A85" s="21">
        <f>DATE(Query1[[#This Row],[Year]], B85, 1)</f>
        <v>35400</v>
      </c>
      <c r="B85" s="118">
        <v>12</v>
      </c>
      <c r="C85" s="27" t="s">
        <v>22</v>
      </c>
      <c r="D85" s="27">
        <v>1996</v>
      </c>
      <c r="E85">
        <v>446367</v>
      </c>
      <c r="F85">
        <f t="shared" si="1"/>
        <v>433827</v>
      </c>
      <c r="G85" s="117">
        <f>ROUND(((Query1[[#This Row],[EMPFTE]]-F85)/F85)*100,1)</f>
        <v>2.9</v>
      </c>
      <c r="H85" s="11">
        <v>0</v>
      </c>
    </row>
    <row r="86" spans="1:8" x14ac:dyDescent="0.25">
      <c r="A86" s="21">
        <f>DATE(Query1[[#This Row],[Year]], B86, 1)</f>
        <v>35431</v>
      </c>
      <c r="B86" s="118">
        <v>1</v>
      </c>
      <c r="C86" s="27" t="s">
        <v>11</v>
      </c>
      <c r="D86" s="27">
        <v>1997</v>
      </c>
      <c r="E86">
        <v>445713</v>
      </c>
      <c r="F86">
        <f t="shared" si="1"/>
        <v>435941</v>
      </c>
      <c r="G86" s="117">
        <f>ROUND(((Query1[[#This Row],[EMPFTE]]-F86)/F86)*100,1)</f>
        <v>2.2000000000000002</v>
      </c>
      <c r="H86" s="11">
        <v>0</v>
      </c>
    </row>
    <row r="87" spans="1:8" x14ac:dyDescent="0.25">
      <c r="A87" s="21">
        <f>DATE(Query1[[#This Row],[Year]], B87, 1)</f>
        <v>35462</v>
      </c>
      <c r="B87" s="118">
        <v>2</v>
      </c>
      <c r="C87" s="27" t="s">
        <v>12</v>
      </c>
      <c r="D87" s="27">
        <v>1997</v>
      </c>
      <c r="E87">
        <v>446123</v>
      </c>
      <c r="F87">
        <f t="shared" si="1"/>
        <v>435178</v>
      </c>
      <c r="G87" s="117">
        <f>ROUND(((Query1[[#This Row],[EMPFTE]]-F87)/F87)*100,1)</f>
        <v>2.5</v>
      </c>
      <c r="H87" s="11">
        <v>0</v>
      </c>
    </row>
    <row r="88" spans="1:8" x14ac:dyDescent="0.25">
      <c r="A88" s="21">
        <f>DATE(Query1[[#This Row],[Year]], B88, 1)</f>
        <v>35490</v>
      </c>
      <c r="B88" s="118">
        <v>3</v>
      </c>
      <c r="C88" s="27" t="s">
        <v>13</v>
      </c>
      <c r="D88" s="27">
        <v>1997</v>
      </c>
      <c r="E88">
        <v>447469</v>
      </c>
      <c r="F88">
        <f t="shared" si="1"/>
        <v>436153</v>
      </c>
      <c r="G88" s="117">
        <f>ROUND(((Query1[[#This Row],[EMPFTE]]-F88)/F88)*100,1)</f>
        <v>2.6</v>
      </c>
      <c r="H88" s="11">
        <v>0</v>
      </c>
    </row>
    <row r="89" spans="1:8" x14ac:dyDescent="0.25">
      <c r="A89" s="21">
        <f>DATE(Query1[[#This Row],[Year]], B89, 1)</f>
        <v>35521</v>
      </c>
      <c r="B89" s="118">
        <v>4</v>
      </c>
      <c r="C89" s="27" t="s">
        <v>14</v>
      </c>
      <c r="D89" s="27">
        <v>1997</v>
      </c>
      <c r="E89">
        <v>448788</v>
      </c>
      <c r="F89">
        <f t="shared" si="1"/>
        <v>436458</v>
      </c>
      <c r="G89" s="117">
        <f>ROUND(((Query1[[#This Row],[EMPFTE]]-F89)/F89)*100,1)</f>
        <v>2.8</v>
      </c>
      <c r="H89" s="11">
        <v>0</v>
      </c>
    </row>
    <row r="90" spans="1:8" x14ac:dyDescent="0.25">
      <c r="A90" s="21">
        <f>DATE(Query1[[#This Row],[Year]], B90, 1)</f>
        <v>35551</v>
      </c>
      <c r="B90" s="118">
        <v>5</v>
      </c>
      <c r="C90" s="27" t="s">
        <v>15</v>
      </c>
      <c r="D90" s="27">
        <v>1997</v>
      </c>
      <c r="E90">
        <v>449869</v>
      </c>
      <c r="F90">
        <f t="shared" si="1"/>
        <v>441722</v>
      </c>
      <c r="G90" s="117">
        <f>ROUND(((Query1[[#This Row],[EMPFTE]]-F90)/F90)*100,1)</f>
        <v>1.8</v>
      </c>
      <c r="H90" s="11">
        <v>0</v>
      </c>
    </row>
    <row r="91" spans="1:8" x14ac:dyDescent="0.25">
      <c r="A91" s="21">
        <f>DATE(Query1[[#This Row],[Year]], B91, 1)</f>
        <v>35582</v>
      </c>
      <c r="B91" s="118">
        <v>6</v>
      </c>
      <c r="C91" s="27" t="s">
        <v>16</v>
      </c>
      <c r="D91" s="27">
        <v>1997</v>
      </c>
      <c r="E91">
        <v>452606</v>
      </c>
      <c r="F91">
        <f t="shared" si="1"/>
        <v>441252</v>
      </c>
      <c r="G91" s="117">
        <f>ROUND(((Query1[[#This Row],[EMPFTE]]-F91)/F91)*100,1)</f>
        <v>2.6</v>
      </c>
      <c r="H91" s="11">
        <v>0</v>
      </c>
    </row>
    <row r="92" spans="1:8" x14ac:dyDescent="0.25">
      <c r="A92" s="21">
        <f>DATE(Query1[[#This Row],[Year]], B92, 1)</f>
        <v>35612</v>
      </c>
      <c r="B92" s="118">
        <v>7</v>
      </c>
      <c r="C92" s="27" t="s">
        <v>17</v>
      </c>
      <c r="D92" s="27">
        <v>1997</v>
      </c>
      <c r="E92">
        <v>455454</v>
      </c>
      <c r="F92">
        <f t="shared" si="1"/>
        <v>437205</v>
      </c>
      <c r="G92" s="117">
        <f>ROUND(((Query1[[#This Row],[EMPFTE]]-F92)/F92)*100,1)</f>
        <v>4.2</v>
      </c>
      <c r="H92" s="11">
        <v>0</v>
      </c>
    </row>
    <row r="93" spans="1:8" x14ac:dyDescent="0.25">
      <c r="A93" s="21">
        <f>DATE(Query1[[#This Row],[Year]], B93, 1)</f>
        <v>35643</v>
      </c>
      <c r="B93" s="118">
        <v>8</v>
      </c>
      <c r="C93" s="27" t="s">
        <v>18</v>
      </c>
      <c r="D93" s="27">
        <v>1997</v>
      </c>
      <c r="E93">
        <v>455939</v>
      </c>
      <c r="F93">
        <f t="shared" si="1"/>
        <v>438343</v>
      </c>
      <c r="G93" s="117">
        <f>ROUND(((Query1[[#This Row],[EMPFTE]]-F93)/F93)*100,1)</f>
        <v>4</v>
      </c>
      <c r="H93" s="11">
        <v>0</v>
      </c>
    </row>
    <row r="94" spans="1:8" x14ac:dyDescent="0.25">
      <c r="A94" s="21">
        <f>DATE(Query1[[#This Row],[Year]], B94, 1)</f>
        <v>35674</v>
      </c>
      <c r="B94" s="118">
        <v>9</v>
      </c>
      <c r="C94" s="27" t="s">
        <v>19</v>
      </c>
      <c r="D94" s="27">
        <v>1997</v>
      </c>
      <c r="E94">
        <v>454767</v>
      </c>
      <c r="F94">
        <f t="shared" si="1"/>
        <v>440622</v>
      </c>
      <c r="G94" s="117">
        <f>ROUND(((Query1[[#This Row],[EMPFTE]]-F94)/F94)*100,1)</f>
        <v>3.2</v>
      </c>
      <c r="H94" s="11">
        <v>0</v>
      </c>
    </row>
    <row r="95" spans="1:8" x14ac:dyDescent="0.25">
      <c r="A95" s="21">
        <f>DATE(Query1[[#This Row],[Year]], B95, 1)</f>
        <v>35704</v>
      </c>
      <c r="B95" s="118">
        <v>10</v>
      </c>
      <c r="C95" s="27" t="s">
        <v>20</v>
      </c>
      <c r="D95" s="27">
        <v>1997</v>
      </c>
      <c r="E95">
        <v>454783</v>
      </c>
      <c r="F95">
        <f t="shared" si="1"/>
        <v>440852</v>
      </c>
      <c r="G95" s="117">
        <f>ROUND(((Query1[[#This Row],[EMPFTE]]-F95)/F95)*100,1)</f>
        <v>3.2</v>
      </c>
      <c r="H95" s="11">
        <v>0</v>
      </c>
    </row>
    <row r="96" spans="1:8" x14ac:dyDescent="0.25">
      <c r="A96" s="21">
        <f>DATE(Query1[[#This Row],[Year]], B96, 1)</f>
        <v>35735</v>
      </c>
      <c r="B96" s="118">
        <v>11</v>
      </c>
      <c r="C96" s="27" t="s">
        <v>21</v>
      </c>
      <c r="D96" s="27">
        <v>1997</v>
      </c>
      <c r="E96">
        <v>456119</v>
      </c>
      <c r="F96">
        <f t="shared" si="1"/>
        <v>442076</v>
      </c>
      <c r="G96" s="117">
        <f>ROUND(((Query1[[#This Row],[EMPFTE]]-F96)/F96)*100,1)</f>
        <v>3.2</v>
      </c>
      <c r="H96" s="11">
        <v>0</v>
      </c>
    </row>
    <row r="97" spans="1:8" x14ac:dyDescent="0.25">
      <c r="A97" s="21">
        <f>DATE(Query1[[#This Row],[Year]], B97, 1)</f>
        <v>35765</v>
      </c>
      <c r="B97" s="118">
        <v>12</v>
      </c>
      <c r="C97" s="27" t="s">
        <v>22</v>
      </c>
      <c r="D97" s="27">
        <v>1997</v>
      </c>
      <c r="E97">
        <v>455488</v>
      </c>
      <c r="F97">
        <f t="shared" si="1"/>
        <v>446367</v>
      </c>
      <c r="G97" s="117">
        <f>ROUND(((Query1[[#This Row],[EMPFTE]]-F97)/F97)*100,1)</f>
        <v>2</v>
      </c>
      <c r="H97" s="11">
        <v>0</v>
      </c>
    </row>
    <row r="98" spans="1:8" x14ac:dyDescent="0.25">
      <c r="A98" s="21">
        <f>DATE(Query1[[#This Row],[Year]], B98, 1)</f>
        <v>35796</v>
      </c>
      <c r="B98" s="118">
        <v>1</v>
      </c>
      <c r="C98" s="27" t="s">
        <v>11</v>
      </c>
      <c r="D98" s="27">
        <v>1998</v>
      </c>
      <c r="E98">
        <v>459275</v>
      </c>
      <c r="F98">
        <f t="shared" si="1"/>
        <v>445713</v>
      </c>
      <c r="G98" s="117">
        <f>ROUND(((Query1[[#This Row],[EMPFTE]]-F98)/F98)*100,1)</f>
        <v>3</v>
      </c>
      <c r="H98" s="11">
        <v>0</v>
      </c>
    </row>
    <row r="99" spans="1:8" x14ac:dyDescent="0.25">
      <c r="A99" s="21">
        <f>DATE(Query1[[#This Row],[Year]], B99, 1)</f>
        <v>35827</v>
      </c>
      <c r="B99" s="118">
        <v>2</v>
      </c>
      <c r="C99" s="27" t="s">
        <v>12</v>
      </c>
      <c r="D99" s="27">
        <v>1998</v>
      </c>
      <c r="E99">
        <v>461096</v>
      </c>
      <c r="F99">
        <f t="shared" si="1"/>
        <v>446123</v>
      </c>
      <c r="G99" s="117">
        <f>ROUND(((Query1[[#This Row],[EMPFTE]]-F99)/F99)*100,1)</f>
        <v>3.4</v>
      </c>
      <c r="H99" s="11">
        <v>0</v>
      </c>
    </row>
    <row r="100" spans="1:8" x14ac:dyDescent="0.25">
      <c r="A100" s="21">
        <f>DATE(Query1[[#This Row],[Year]], B100, 1)</f>
        <v>35855</v>
      </c>
      <c r="B100" s="118">
        <v>3</v>
      </c>
      <c r="C100" s="27" t="s">
        <v>13</v>
      </c>
      <c r="D100" s="27">
        <v>1998</v>
      </c>
      <c r="E100">
        <v>463887</v>
      </c>
      <c r="F100">
        <f t="shared" si="1"/>
        <v>447469</v>
      </c>
      <c r="G100" s="117">
        <f>ROUND(((Query1[[#This Row],[EMPFTE]]-F100)/F100)*100,1)</f>
        <v>3.7</v>
      </c>
      <c r="H100" s="11">
        <v>0</v>
      </c>
    </row>
    <row r="101" spans="1:8" x14ac:dyDescent="0.25">
      <c r="A101" s="21">
        <f>DATE(Query1[[#This Row],[Year]], B101, 1)</f>
        <v>35886</v>
      </c>
      <c r="B101" s="118">
        <v>4</v>
      </c>
      <c r="C101" s="27" t="s">
        <v>14</v>
      </c>
      <c r="D101" s="27">
        <v>1998</v>
      </c>
      <c r="E101">
        <v>465979</v>
      </c>
      <c r="F101">
        <f t="shared" si="1"/>
        <v>448788</v>
      </c>
      <c r="G101" s="117">
        <f>ROUND(((Query1[[#This Row],[EMPFTE]]-F101)/F101)*100,1)</f>
        <v>3.8</v>
      </c>
      <c r="H101" s="11">
        <v>0</v>
      </c>
    </row>
    <row r="102" spans="1:8" x14ac:dyDescent="0.25">
      <c r="A102" s="21">
        <f>DATE(Query1[[#This Row],[Year]], B102, 1)</f>
        <v>35916</v>
      </c>
      <c r="B102" s="118">
        <v>5</v>
      </c>
      <c r="C102" s="27" t="s">
        <v>15</v>
      </c>
      <c r="D102" s="27">
        <v>1998</v>
      </c>
      <c r="E102">
        <v>468667</v>
      </c>
      <c r="F102">
        <f t="shared" si="1"/>
        <v>449869</v>
      </c>
      <c r="G102" s="117">
        <f>ROUND(((Query1[[#This Row],[EMPFTE]]-F102)/F102)*100,1)</f>
        <v>4.2</v>
      </c>
      <c r="H102" s="11">
        <v>0</v>
      </c>
    </row>
    <row r="103" spans="1:8" x14ac:dyDescent="0.25">
      <c r="A103" s="21">
        <f>DATE(Query1[[#This Row],[Year]], B103, 1)</f>
        <v>35947</v>
      </c>
      <c r="B103" s="118">
        <v>6</v>
      </c>
      <c r="C103" s="27" t="s">
        <v>16</v>
      </c>
      <c r="D103" s="27">
        <v>1998</v>
      </c>
      <c r="E103">
        <v>473148</v>
      </c>
      <c r="F103">
        <f t="shared" si="1"/>
        <v>452606</v>
      </c>
      <c r="G103" s="117">
        <f>ROUND(((Query1[[#This Row],[EMPFTE]]-F103)/F103)*100,1)</f>
        <v>4.5</v>
      </c>
      <c r="H103" s="11">
        <v>0</v>
      </c>
    </row>
    <row r="104" spans="1:8" x14ac:dyDescent="0.25">
      <c r="A104" s="21">
        <f>DATE(Query1[[#This Row],[Year]], B104, 1)</f>
        <v>35977</v>
      </c>
      <c r="B104" s="118">
        <v>7</v>
      </c>
      <c r="C104" s="27" t="s">
        <v>17</v>
      </c>
      <c r="D104" s="27">
        <v>1998</v>
      </c>
      <c r="E104">
        <v>474577</v>
      </c>
      <c r="F104">
        <f t="shared" si="1"/>
        <v>455454</v>
      </c>
      <c r="G104" s="117">
        <f>ROUND(((Query1[[#This Row],[EMPFTE]]-F104)/F104)*100,1)</f>
        <v>4.2</v>
      </c>
      <c r="H104" s="11">
        <v>0</v>
      </c>
    </row>
    <row r="105" spans="1:8" x14ac:dyDescent="0.25">
      <c r="A105" s="21">
        <f>DATE(Query1[[#This Row],[Year]], B105, 1)</f>
        <v>36008</v>
      </c>
      <c r="B105" s="118">
        <v>8</v>
      </c>
      <c r="C105" s="27" t="s">
        <v>18</v>
      </c>
      <c r="D105" s="27">
        <v>1998</v>
      </c>
      <c r="E105">
        <v>470829</v>
      </c>
      <c r="F105">
        <f t="shared" si="1"/>
        <v>455939</v>
      </c>
      <c r="G105" s="117">
        <f>ROUND(((Query1[[#This Row],[EMPFTE]]-F105)/F105)*100,1)</f>
        <v>3.3</v>
      </c>
      <c r="H105" s="11">
        <v>0</v>
      </c>
    </row>
    <row r="106" spans="1:8" x14ac:dyDescent="0.25">
      <c r="A106" s="21">
        <f>DATE(Query1[[#This Row],[Year]], B106, 1)</f>
        <v>36039</v>
      </c>
      <c r="B106" s="118">
        <v>9</v>
      </c>
      <c r="C106" s="27" t="s">
        <v>19</v>
      </c>
      <c r="D106" s="27">
        <v>1998</v>
      </c>
      <c r="E106">
        <v>475971</v>
      </c>
      <c r="F106">
        <f t="shared" si="1"/>
        <v>454767</v>
      </c>
      <c r="G106" s="117">
        <f>ROUND(((Query1[[#This Row],[EMPFTE]]-F106)/F106)*100,1)</f>
        <v>4.7</v>
      </c>
      <c r="H106" s="11">
        <v>0</v>
      </c>
    </row>
    <row r="107" spans="1:8" x14ac:dyDescent="0.25">
      <c r="A107" s="21">
        <f>DATE(Query1[[#This Row],[Year]], B107, 1)</f>
        <v>36069</v>
      </c>
      <c r="B107" s="118">
        <v>10</v>
      </c>
      <c r="C107" s="27" t="s">
        <v>20</v>
      </c>
      <c r="D107" s="27">
        <v>1998</v>
      </c>
      <c r="E107">
        <v>477264</v>
      </c>
      <c r="F107">
        <f t="shared" si="1"/>
        <v>454783</v>
      </c>
      <c r="G107" s="117">
        <f>ROUND(((Query1[[#This Row],[EMPFTE]]-F107)/F107)*100,1)</f>
        <v>4.9000000000000004</v>
      </c>
      <c r="H107" s="11">
        <v>0</v>
      </c>
    </row>
    <row r="108" spans="1:8" x14ac:dyDescent="0.25">
      <c r="A108" s="21">
        <f>DATE(Query1[[#This Row],[Year]], B108, 1)</f>
        <v>36100</v>
      </c>
      <c r="B108" s="118">
        <v>11</v>
      </c>
      <c r="C108" s="27" t="s">
        <v>21</v>
      </c>
      <c r="D108" s="27">
        <v>1998</v>
      </c>
      <c r="E108">
        <v>479530</v>
      </c>
      <c r="F108">
        <f t="shared" si="1"/>
        <v>456119</v>
      </c>
      <c r="G108" s="117">
        <f>ROUND(((Query1[[#This Row],[EMPFTE]]-F108)/F108)*100,1)</f>
        <v>5.0999999999999996</v>
      </c>
      <c r="H108" s="11">
        <v>0</v>
      </c>
    </row>
    <row r="109" spans="1:8" x14ac:dyDescent="0.25">
      <c r="A109" s="21">
        <f>DATE(Query1[[#This Row],[Year]], B109, 1)</f>
        <v>36130</v>
      </c>
      <c r="B109" s="118">
        <v>12</v>
      </c>
      <c r="C109" s="27" t="s">
        <v>22</v>
      </c>
      <c r="D109" s="27">
        <v>1998</v>
      </c>
      <c r="E109">
        <v>481077</v>
      </c>
      <c r="F109">
        <f t="shared" si="1"/>
        <v>455488</v>
      </c>
      <c r="G109" s="117">
        <f>ROUND(((Query1[[#This Row],[EMPFTE]]-F109)/F109)*100,1)</f>
        <v>5.6</v>
      </c>
      <c r="H109" s="11">
        <v>0</v>
      </c>
    </row>
    <row r="110" spans="1:8" x14ac:dyDescent="0.25">
      <c r="A110" s="21">
        <f>DATE(Query1[[#This Row],[Year]], B110, 1)</f>
        <v>36161</v>
      </c>
      <c r="B110" s="118">
        <v>1</v>
      </c>
      <c r="C110" s="27" t="s">
        <v>11</v>
      </c>
      <c r="D110" s="27">
        <v>1999</v>
      </c>
      <c r="E110">
        <v>482248</v>
      </c>
      <c r="F110">
        <f t="shared" si="1"/>
        <v>459275</v>
      </c>
      <c r="G110" s="117">
        <f>ROUND(((Query1[[#This Row],[EMPFTE]]-F110)/F110)*100,1)</f>
        <v>5</v>
      </c>
      <c r="H110" s="11">
        <v>0</v>
      </c>
    </row>
    <row r="111" spans="1:8" x14ac:dyDescent="0.25">
      <c r="A111" s="21">
        <f>DATE(Query1[[#This Row],[Year]], B111, 1)</f>
        <v>36192</v>
      </c>
      <c r="B111" s="118">
        <v>2</v>
      </c>
      <c r="C111" s="27" t="s">
        <v>12</v>
      </c>
      <c r="D111" s="27">
        <v>1999</v>
      </c>
      <c r="E111">
        <v>483826</v>
      </c>
      <c r="F111">
        <f t="shared" si="1"/>
        <v>461096</v>
      </c>
      <c r="G111" s="117">
        <f>ROUND(((Query1[[#This Row],[EMPFTE]]-F111)/F111)*100,1)</f>
        <v>4.9000000000000004</v>
      </c>
      <c r="H111" s="11">
        <v>0</v>
      </c>
    </row>
    <row r="112" spans="1:8" x14ac:dyDescent="0.25">
      <c r="A112" s="21">
        <f>DATE(Query1[[#This Row],[Year]], B112, 1)</f>
        <v>36220</v>
      </c>
      <c r="B112" s="118">
        <v>3</v>
      </c>
      <c r="C112" s="27" t="s">
        <v>13</v>
      </c>
      <c r="D112" s="27">
        <v>1999</v>
      </c>
      <c r="E112">
        <v>488942</v>
      </c>
      <c r="F112">
        <f t="shared" si="1"/>
        <v>463887</v>
      </c>
      <c r="G112" s="117">
        <f>ROUND(((Query1[[#This Row],[EMPFTE]]-F112)/F112)*100,1)</f>
        <v>5.4</v>
      </c>
      <c r="H112" s="11">
        <v>0</v>
      </c>
    </row>
    <row r="113" spans="1:8" x14ac:dyDescent="0.25">
      <c r="A113" s="21">
        <f>DATE(Query1[[#This Row],[Year]], B113, 1)</f>
        <v>36251</v>
      </c>
      <c r="B113" s="118">
        <v>4</v>
      </c>
      <c r="C113" s="27" t="s">
        <v>14</v>
      </c>
      <c r="D113" s="27">
        <v>1999</v>
      </c>
      <c r="E113">
        <v>490407</v>
      </c>
      <c r="F113">
        <f t="shared" si="1"/>
        <v>465979</v>
      </c>
      <c r="G113" s="117">
        <f>ROUND(((Query1[[#This Row],[EMPFTE]]-F113)/F113)*100,1)</f>
        <v>5.2</v>
      </c>
      <c r="H113" s="11">
        <v>0</v>
      </c>
    </row>
    <row r="114" spans="1:8" x14ac:dyDescent="0.25">
      <c r="A114" s="21">
        <f>DATE(Query1[[#This Row],[Year]], B114, 1)</f>
        <v>36281</v>
      </c>
      <c r="B114" s="118">
        <v>5</v>
      </c>
      <c r="C114" s="27" t="s">
        <v>15</v>
      </c>
      <c r="D114" s="27">
        <v>1999</v>
      </c>
      <c r="E114">
        <v>493798</v>
      </c>
      <c r="F114">
        <f t="shared" si="1"/>
        <v>468667</v>
      </c>
      <c r="G114" s="117">
        <f>ROUND(((Query1[[#This Row],[EMPFTE]]-F114)/F114)*100,1)</f>
        <v>5.4</v>
      </c>
      <c r="H114" s="11">
        <v>0</v>
      </c>
    </row>
    <row r="115" spans="1:8" x14ac:dyDescent="0.25">
      <c r="A115" s="21">
        <f>DATE(Query1[[#This Row],[Year]], B115, 1)</f>
        <v>36312</v>
      </c>
      <c r="B115" s="118">
        <v>6</v>
      </c>
      <c r="C115" s="27" t="s">
        <v>16</v>
      </c>
      <c r="D115" s="27">
        <v>1999</v>
      </c>
      <c r="E115">
        <v>498091</v>
      </c>
      <c r="F115">
        <f t="shared" si="1"/>
        <v>473148</v>
      </c>
      <c r="G115" s="117">
        <f>ROUND(((Query1[[#This Row],[EMPFTE]]-F115)/F115)*100,1)</f>
        <v>5.3</v>
      </c>
      <c r="H115" s="11">
        <v>0</v>
      </c>
    </row>
    <row r="116" spans="1:8" x14ac:dyDescent="0.25">
      <c r="A116" s="21">
        <f>DATE(Query1[[#This Row],[Year]], B116, 1)</f>
        <v>36342</v>
      </c>
      <c r="B116" s="118">
        <v>7</v>
      </c>
      <c r="C116" s="27" t="s">
        <v>17</v>
      </c>
      <c r="D116" s="27">
        <v>1999</v>
      </c>
      <c r="E116">
        <v>501670</v>
      </c>
      <c r="F116">
        <f t="shared" si="1"/>
        <v>474577</v>
      </c>
      <c r="G116" s="117">
        <f>ROUND(((Query1[[#This Row],[EMPFTE]]-F116)/F116)*100,1)</f>
        <v>5.7</v>
      </c>
      <c r="H116" s="11">
        <v>0</v>
      </c>
    </row>
    <row r="117" spans="1:8" x14ac:dyDescent="0.25">
      <c r="A117" s="21">
        <f>DATE(Query1[[#This Row],[Year]], B117, 1)</f>
        <v>36373</v>
      </c>
      <c r="B117" s="118">
        <v>8</v>
      </c>
      <c r="C117" s="27" t="s">
        <v>18</v>
      </c>
      <c r="D117" s="27">
        <v>1999</v>
      </c>
      <c r="E117">
        <v>503141</v>
      </c>
      <c r="F117">
        <f t="shared" si="1"/>
        <v>470829</v>
      </c>
      <c r="G117" s="117">
        <f>ROUND(((Query1[[#This Row],[EMPFTE]]-F117)/F117)*100,1)</f>
        <v>6.9</v>
      </c>
      <c r="H117" s="11">
        <v>0</v>
      </c>
    </row>
    <row r="118" spans="1:8" x14ac:dyDescent="0.25">
      <c r="A118" s="21">
        <f>DATE(Query1[[#This Row],[Year]], B118, 1)</f>
        <v>36404</v>
      </c>
      <c r="B118" s="118">
        <v>9</v>
      </c>
      <c r="C118" s="27" t="s">
        <v>19</v>
      </c>
      <c r="D118" s="27">
        <v>1999</v>
      </c>
      <c r="E118">
        <v>501093</v>
      </c>
      <c r="F118">
        <f t="shared" si="1"/>
        <v>475971</v>
      </c>
      <c r="G118" s="117">
        <f>ROUND(((Query1[[#This Row],[EMPFTE]]-F118)/F118)*100,1)</f>
        <v>5.3</v>
      </c>
      <c r="H118" s="11">
        <v>0</v>
      </c>
    </row>
    <row r="119" spans="1:8" x14ac:dyDescent="0.25">
      <c r="A119" s="21">
        <f>DATE(Query1[[#This Row],[Year]], B119, 1)</f>
        <v>36434</v>
      </c>
      <c r="B119" s="118">
        <v>10</v>
      </c>
      <c r="C119" s="27" t="s">
        <v>20</v>
      </c>
      <c r="D119" s="27">
        <v>1999</v>
      </c>
      <c r="E119">
        <v>502925</v>
      </c>
      <c r="F119">
        <f t="shared" si="1"/>
        <v>477264</v>
      </c>
      <c r="G119" s="117">
        <f>ROUND(((Query1[[#This Row],[EMPFTE]]-F119)/F119)*100,1)</f>
        <v>5.4</v>
      </c>
      <c r="H119" s="11">
        <v>0</v>
      </c>
    </row>
    <row r="120" spans="1:8" x14ac:dyDescent="0.25">
      <c r="A120" s="21">
        <f>DATE(Query1[[#This Row],[Year]], B120, 1)</f>
        <v>36465</v>
      </c>
      <c r="B120" s="118">
        <v>11</v>
      </c>
      <c r="C120" s="27" t="s">
        <v>21</v>
      </c>
      <c r="D120" s="27">
        <v>1999</v>
      </c>
      <c r="E120">
        <v>506100</v>
      </c>
      <c r="F120">
        <f t="shared" si="1"/>
        <v>479530</v>
      </c>
      <c r="G120" s="117">
        <f>ROUND(((Query1[[#This Row],[EMPFTE]]-F120)/F120)*100,1)</f>
        <v>5.5</v>
      </c>
      <c r="H120" s="11">
        <v>0</v>
      </c>
    </row>
    <row r="121" spans="1:8" x14ac:dyDescent="0.25">
      <c r="A121" s="21">
        <f>DATE(Query1[[#This Row],[Year]], B121, 1)</f>
        <v>36495</v>
      </c>
      <c r="B121" s="118">
        <v>12</v>
      </c>
      <c r="C121" s="27" t="s">
        <v>22</v>
      </c>
      <c r="D121" s="27">
        <v>1999</v>
      </c>
      <c r="E121">
        <v>508076</v>
      </c>
      <c r="F121">
        <f t="shared" si="1"/>
        <v>481077</v>
      </c>
      <c r="G121" s="117">
        <f>ROUND(((Query1[[#This Row],[EMPFTE]]-F121)/F121)*100,1)</f>
        <v>5.6</v>
      </c>
      <c r="H121" s="11">
        <v>0</v>
      </c>
    </row>
    <row r="122" spans="1:8" x14ac:dyDescent="0.25">
      <c r="A122" s="21">
        <f>DATE(Query1[[#This Row],[Year]], B122, 1)</f>
        <v>36526</v>
      </c>
      <c r="B122" s="118">
        <v>1</v>
      </c>
      <c r="C122" s="27" t="s">
        <v>11</v>
      </c>
      <c r="D122" s="27">
        <v>2000</v>
      </c>
      <c r="E122">
        <v>508479</v>
      </c>
      <c r="F122">
        <f t="shared" si="1"/>
        <v>482248</v>
      </c>
      <c r="G122" s="117">
        <f>ROUND(((Query1[[#This Row],[EMPFTE]]-F122)/F122)*100,1)</f>
        <v>5.4</v>
      </c>
      <c r="H122" s="11">
        <v>0</v>
      </c>
    </row>
    <row r="123" spans="1:8" x14ac:dyDescent="0.25">
      <c r="A123" s="21">
        <f>DATE(Query1[[#This Row],[Year]], B123, 1)</f>
        <v>36557</v>
      </c>
      <c r="B123" s="118">
        <v>2</v>
      </c>
      <c r="C123" s="27" t="s">
        <v>12</v>
      </c>
      <c r="D123" s="27">
        <v>2000</v>
      </c>
      <c r="E123">
        <v>511047</v>
      </c>
      <c r="F123">
        <f t="shared" si="1"/>
        <v>483826</v>
      </c>
      <c r="G123" s="117">
        <f>ROUND(((Query1[[#This Row],[EMPFTE]]-F123)/F123)*100,1)</f>
        <v>5.6</v>
      </c>
      <c r="H123" s="11">
        <v>0</v>
      </c>
    </row>
    <row r="124" spans="1:8" x14ac:dyDescent="0.25">
      <c r="A124" s="21">
        <f>DATE(Query1[[#This Row],[Year]], B124, 1)</f>
        <v>36586</v>
      </c>
      <c r="B124" s="118">
        <v>3</v>
      </c>
      <c r="C124" s="27" t="s">
        <v>13</v>
      </c>
      <c r="D124" s="27">
        <v>2000</v>
      </c>
      <c r="E124">
        <v>501920</v>
      </c>
      <c r="F124">
        <f t="shared" si="1"/>
        <v>488942</v>
      </c>
      <c r="G124" s="117">
        <f>ROUND(((Query1[[#This Row],[EMPFTE]]-F124)/F124)*100,1)</f>
        <v>2.7</v>
      </c>
      <c r="H124" s="11">
        <v>0</v>
      </c>
    </row>
    <row r="125" spans="1:8" x14ac:dyDescent="0.25">
      <c r="A125" s="21">
        <f>DATE(Query1[[#This Row],[Year]], B125, 1)</f>
        <v>36617</v>
      </c>
      <c r="B125" s="118">
        <v>4</v>
      </c>
      <c r="C125" s="27" t="s">
        <v>14</v>
      </c>
      <c r="D125" s="27">
        <v>2000</v>
      </c>
      <c r="E125">
        <v>515640</v>
      </c>
      <c r="F125">
        <f t="shared" si="1"/>
        <v>490407</v>
      </c>
      <c r="G125" s="117">
        <f>ROUND(((Query1[[#This Row],[EMPFTE]]-F125)/F125)*100,1)</f>
        <v>5.0999999999999996</v>
      </c>
      <c r="H125" s="11">
        <v>0</v>
      </c>
    </row>
    <row r="126" spans="1:8" x14ac:dyDescent="0.25">
      <c r="A126" s="21">
        <f>DATE(Query1[[#This Row],[Year]], B126, 1)</f>
        <v>36647</v>
      </c>
      <c r="B126" s="118">
        <v>5</v>
      </c>
      <c r="C126" s="27" t="s">
        <v>15</v>
      </c>
      <c r="D126" s="27">
        <v>2000</v>
      </c>
      <c r="E126">
        <v>517481</v>
      </c>
      <c r="F126">
        <f t="shared" si="1"/>
        <v>493798</v>
      </c>
      <c r="G126" s="117">
        <f>ROUND(((Query1[[#This Row],[EMPFTE]]-F126)/F126)*100,1)</f>
        <v>4.8</v>
      </c>
      <c r="H126" s="11">
        <v>0</v>
      </c>
    </row>
    <row r="127" spans="1:8" x14ac:dyDescent="0.25">
      <c r="A127" s="21">
        <f>DATE(Query1[[#This Row],[Year]], B127, 1)</f>
        <v>36678</v>
      </c>
      <c r="B127" s="118">
        <v>6</v>
      </c>
      <c r="C127" s="27" t="s">
        <v>16</v>
      </c>
      <c r="D127" s="27">
        <v>2000</v>
      </c>
      <c r="E127">
        <v>521439</v>
      </c>
      <c r="F127">
        <f t="shared" si="1"/>
        <v>498091</v>
      </c>
      <c r="G127" s="117">
        <f>ROUND(((Query1[[#This Row],[EMPFTE]]-F127)/F127)*100,1)</f>
        <v>4.7</v>
      </c>
      <c r="H127" s="11">
        <v>0</v>
      </c>
    </row>
    <row r="128" spans="1:8" x14ac:dyDescent="0.25">
      <c r="A128" s="21">
        <f>DATE(Query1[[#This Row],[Year]], B128, 1)</f>
        <v>36708</v>
      </c>
      <c r="B128" s="118">
        <v>7</v>
      </c>
      <c r="C128" s="27" t="s">
        <v>17</v>
      </c>
      <c r="D128" s="27">
        <v>2000</v>
      </c>
      <c r="E128">
        <v>524797</v>
      </c>
      <c r="F128">
        <f t="shared" si="1"/>
        <v>501670</v>
      </c>
      <c r="G128" s="117">
        <f>ROUND(((Query1[[#This Row],[EMPFTE]]-F128)/F128)*100,1)</f>
        <v>4.5999999999999996</v>
      </c>
      <c r="H128" s="11">
        <v>0</v>
      </c>
    </row>
    <row r="129" spans="1:8" x14ac:dyDescent="0.25">
      <c r="A129" s="21">
        <f>DATE(Query1[[#This Row],[Year]], B129, 1)</f>
        <v>36739</v>
      </c>
      <c r="B129" s="118">
        <v>8</v>
      </c>
      <c r="C129" s="27" t="s">
        <v>18</v>
      </c>
      <c r="D129" s="27">
        <v>2000</v>
      </c>
      <c r="E129">
        <v>524670</v>
      </c>
      <c r="F129">
        <f t="shared" si="1"/>
        <v>503141</v>
      </c>
      <c r="G129" s="117">
        <f>ROUND(((Query1[[#This Row],[EMPFTE]]-F129)/F129)*100,1)</f>
        <v>4.3</v>
      </c>
      <c r="H129" s="11">
        <v>0</v>
      </c>
    </row>
    <row r="130" spans="1:8" x14ac:dyDescent="0.25">
      <c r="A130" s="21">
        <f>DATE(Query1[[#This Row],[Year]], B130, 1)</f>
        <v>36770</v>
      </c>
      <c r="B130" s="118">
        <v>9</v>
      </c>
      <c r="C130" s="27" t="s">
        <v>19</v>
      </c>
      <c r="D130" s="27">
        <v>2000</v>
      </c>
      <c r="E130">
        <v>524916</v>
      </c>
      <c r="F130">
        <f t="shared" si="1"/>
        <v>501093</v>
      </c>
      <c r="G130" s="117">
        <f>ROUND(((Query1[[#This Row],[EMPFTE]]-F130)/F130)*100,1)</f>
        <v>4.8</v>
      </c>
      <c r="H130" s="11">
        <v>0</v>
      </c>
    </row>
    <row r="131" spans="1:8" x14ac:dyDescent="0.25">
      <c r="A131" s="21">
        <f>DATE(Query1[[#This Row],[Year]], B131, 1)</f>
        <v>36800</v>
      </c>
      <c r="B131" s="118">
        <v>10</v>
      </c>
      <c r="C131" s="27" t="s">
        <v>20</v>
      </c>
      <c r="D131" s="27">
        <v>2000</v>
      </c>
      <c r="E131">
        <v>527577</v>
      </c>
      <c r="F131">
        <f t="shared" si="1"/>
        <v>502925</v>
      </c>
      <c r="G131" s="117">
        <f>ROUND(((Query1[[#This Row],[EMPFTE]]-F131)/F131)*100,1)</f>
        <v>4.9000000000000004</v>
      </c>
      <c r="H131" s="11">
        <v>0</v>
      </c>
    </row>
    <row r="132" spans="1:8" x14ac:dyDescent="0.25">
      <c r="A132" s="21">
        <f>DATE(Query1[[#This Row],[Year]], B132, 1)</f>
        <v>36831</v>
      </c>
      <c r="B132" s="118">
        <v>11</v>
      </c>
      <c r="C132" s="27" t="s">
        <v>21</v>
      </c>
      <c r="D132" s="27">
        <v>2000</v>
      </c>
      <c r="E132">
        <v>529734</v>
      </c>
      <c r="F132">
        <f t="shared" si="1"/>
        <v>506100</v>
      </c>
      <c r="G132" s="117">
        <f>ROUND(((Query1[[#This Row],[EMPFTE]]-F132)/F132)*100,1)</f>
        <v>4.7</v>
      </c>
      <c r="H132" s="11">
        <v>0</v>
      </c>
    </row>
    <row r="133" spans="1:8" x14ac:dyDescent="0.25">
      <c r="A133" s="21">
        <f>DATE(Query1[[#This Row],[Year]], B133, 1)</f>
        <v>36861</v>
      </c>
      <c r="B133" s="118">
        <v>12</v>
      </c>
      <c r="C133" s="27" t="s">
        <v>22</v>
      </c>
      <c r="D133" s="27">
        <v>2000</v>
      </c>
      <c r="E133">
        <v>531913</v>
      </c>
      <c r="F133">
        <f t="shared" si="1"/>
        <v>508076</v>
      </c>
      <c r="G133" s="117">
        <f>ROUND(((Query1[[#This Row],[EMPFTE]]-F133)/F133)*100,1)</f>
        <v>4.7</v>
      </c>
      <c r="H133" s="11">
        <v>0</v>
      </c>
    </row>
    <row r="134" spans="1:8" x14ac:dyDescent="0.25">
      <c r="A134" s="21">
        <f>DATE(Query1[[#This Row],[Year]], B134, 1)</f>
        <v>36892</v>
      </c>
      <c r="B134" s="118">
        <v>1</v>
      </c>
      <c r="C134" s="27" t="s">
        <v>11</v>
      </c>
      <c r="D134" s="27">
        <v>2001</v>
      </c>
      <c r="E134">
        <v>532065</v>
      </c>
      <c r="F134">
        <f t="shared" si="1"/>
        <v>508479</v>
      </c>
      <c r="G134" s="117">
        <f>ROUND(((Query1[[#This Row],[EMPFTE]]-F134)/F134)*100,1)</f>
        <v>4.5999999999999996</v>
      </c>
      <c r="H134" s="11">
        <v>0</v>
      </c>
    </row>
    <row r="135" spans="1:8" x14ac:dyDescent="0.25">
      <c r="A135" s="21">
        <f>DATE(Query1[[#This Row],[Year]], B135, 1)</f>
        <v>36923</v>
      </c>
      <c r="B135" s="118">
        <v>2</v>
      </c>
      <c r="C135" s="27" t="s">
        <v>12</v>
      </c>
      <c r="D135" s="27">
        <v>2001</v>
      </c>
      <c r="E135">
        <v>534614</v>
      </c>
      <c r="F135">
        <f t="shared" si="1"/>
        <v>511047</v>
      </c>
      <c r="G135" s="117">
        <f>ROUND(((Query1[[#This Row],[EMPFTE]]-F135)/F135)*100,1)</f>
        <v>4.5999999999999996</v>
      </c>
      <c r="H135" s="11">
        <v>0</v>
      </c>
    </row>
    <row r="136" spans="1:8" x14ac:dyDescent="0.25">
      <c r="A136" s="21">
        <f>DATE(Query1[[#This Row],[Year]], B136, 1)</f>
        <v>36951</v>
      </c>
      <c r="B136" s="118">
        <v>3</v>
      </c>
      <c r="C136" s="27" t="s">
        <v>13</v>
      </c>
      <c r="D136" s="27">
        <v>2001</v>
      </c>
      <c r="E136">
        <v>536348</v>
      </c>
      <c r="F136">
        <f t="shared" si="1"/>
        <v>501920</v>
      </c>
      <c r="G136" s="117">
        <f>ROUND(((Query1[[#This Row],[EMPFTE]]-F136)/F136)*100,1)</f>
        <v>6.9</v>
      </c>
      <c r="H136" s="11">
        <v>1</v>
      </c>
    </row>
    <row r="137" spans="1:8" x14ac:dyDescent="0.25">
      <c r="A137" s="21">
        <f>DATE(Query1[[#This Row],[Year]], B137, 1)</f>
        <v>36982</v>
      </c>
      <c r="B137" s="118">
        <v>4</v>
      </c>
      <c r="C137" s="27" t="s">
        <v>14</v>
      </c>
      <c r="D137" s="27">
        <v>2001</v>
      </c>
      <c r="E137">
        <v>538842</v>
      </c>
      <c r="F137">
        <f t="shared" si="1"/>
        <v>515640</v>
      </c>
      <c r="G137" s="117">
        <f>ROUND(((Query1[[#This Row],[EMPFTE]]-F137)/F137)*100,1)</f>
        <v>4.5</v>
      </c>
      <c r="H137" s="11">
        <v>1</v>
      </c>
    </row>
    <row r="138" spans="1:8" x14ac:dyDescent="0.25">
      <c r="A138" s="21">
        <f>DATE(Query1[[#This Row],[Year]], B138, 1)</f>
        <v>37012</v>
      </c>
      <c r="B138" s="118">
        <v>5</v>
      </c>
      <c r="C138" s="27" t="s">
        <v>15</v>
      </c>
      <c r="D138" s="27">
        <v>2001</v>
      </c>
      <c r="E138">
        <v>542084</v>
      </c>
      <c r="F138">
        <f t="shared" si="1"/>
        <v>517481</v>
      </c>
      <c r="G138" s="117">
        <f>ROUND(((Query1[[#This Row],[EMPFTE]]-F138)/F138)*100,1)</f>
        <v>4.8</v>
      </c>
      <c r="H138" s="11">
        <v>1</v>
      </c>
    </row>
    <row r="139" spans="1:8" x14ac:dyDescent="0.25">
      <c r="A139" s="21">
        <f>DATE(Query1[[#This Row],[Year]], B139, 1)</f>
        <v>37043</v>
      </c>
      <c r="B139" s="118">
        <v>6</v>
      </c>
      <c r="C139" s="27" t="s">
        <v>16</v>
      </c>
      <c r="D139" s="27">
        <v>2001</v>
      </c>
      <c r="E139">
        <v>545910</v>
      </c>
      <c r="F139">
        <f t="shared" si="1"/>
        <v>521439</v>
      </c>
      <c r="G139" s="117">
        <f>ROUND(((Query1[[#This Row],[EMPFTE]]-F139)/F139)*100,1)</f>
        <v>4.7</v>
      </c>
      <c r="H139" s="11">
        <v>1</v>
      </c>
    </row>
    <row r="140" spans="1:8" x14ac:dyDescent="0.25">
      <c r="A140" s="21">
        <f>DATE(Query1[[#This Row],[Year]], B140, 1)</f>
        <v>37073</v>
      </c>
      <c r="B140" s="118">
        <v>7</v>
      </c>
      <c r="C140" s="27" t="s">
        <v>17</v>
      </c>
      <c r="D140" s="27">
        <v>2001</v>
      </c>
      <c r="E140">
        <v>537161</v>
      </c>
      <c r="F140">
        <f t="shared" si="1"/>
        <v>524797</v>
      </c>
      <c r="G140" s="117">
        <f>ROUND(((Query1[[#This Row],[EMPFTE]]-F140)/F140)*100,1)</f>
        <v>2.4</v>
      </c>
      <c r="H140" s="11">
        <v>1</v>
      </c>
    </row>
    <row r="141" spans="1:8" x14ac:dyDescent="0.25">
      <c r="A141" s="21">
        <f>DATE(Query1[[#This Row],[Year]], B141, 1)</f>
        <v>37104</v>
      </c>
      <c r="B141" s="118">
        <v>8</v>
      </c>
      <c r="C141" s="27" t="s">
        <v>18</v>
      </c>
      <c r="D141" s="27">
        <v>2001</v>
      </c>
      <c r="E141">
        <v>534069</v>
      </c>
      <c r="F141">
        <f t="shared" si="1"/>
        <v>524670</v>
      </c>
      <c r="G141" s="117">
        <f>ROUND(((Query1[[#This Row],[EMPFTE]]-F141)/F141)*100,1)</f>
        <v>1.8</v>
      </c>
      <c r="H141" s="11">
        <v>1</v>
      </c>
    </row>
    <row r="142" spans="1:8" x14ac:dyDescent="0.25">
      <c r="A142" s="21">
        <f>DATE(Query1[[#This Row],[Year]], B142, 1)</f>
        <v>37135</v>
      </c>
      <c r="B142" s="118">
        <v>9</v>
      </c>
      <c r="C142" s="27" t="s">
        <v>19</v>
      </c>
      <c r="D142" s="27">
        <v>2001</v>
      </c>
      <c r="E142">
        <v>517712</v>
      </c>
      <c r="F142">
        <f t="shared" ref="F142:F205" si="2">E130</f>
        <v>524916</v>
      </c>
      <c r="G142" s="117">
        <f>ROUND(((Query1[[#This Row],[EMPFTE]]-F142)/F142)*100,1)</f>
        <v>-1.4</v>
      </c>
      <c r="H142" s="11">
        <v>1</v>
      </c>
    </row>
    <row r="143" spans="1:8" x14ac:dyDescent="0.25">
      <c r="A143" s="21">
        <f>DATE(Query1[[#This Row],[Year]], B143, 1)</f>
        <v>37165</v>
      </c>
      <c r="B143" s="118">
        <v>10</v>
      </c>
      <c r="C143" s="27" t="s">
        <v>20</v>
      </c>
      <c r="D143" s="27">
        <v>2001</v>
      </c>
      <c r="E143">
        <v>497024</v>
      </c>
      <c r="F143">
        <f t="shared" si="2"/>
        <v>527577</v>
      </c>
      <c r="G143" s="117">
        <f>ROUND(((Query1[[#This Row],[EMPFTE]]-F143)/F143)*100,1)</f>
        <v>-5.8</v>
      </c>
      <c r="H143" s="11">
        <v>1</v>
      </c>
    </row>
    <row r="144" spans="1:8" x14ac:dyDescent="0.25">
      <c r="A144" s="21">
        <f>DATE(Query1[[#This Row],[Year]], B144, 1)</f>
        <v>37196</v>
      </c>
      <c r="B144" s="118">
        <v>11</v>
      </c>
      <c r="C144" s="27" t="s">
        <v>21</v>
      </c>
      <c r="D144" s="27">
        <v>2001</v>
      </c>
      <c r="E144">
        <v>472739</v>
      </c>
      <c r="F144">
        <f t="shared" si="2"/>
        <v>529734</v>
      </c>
      <c r="G144" s="117">
        <f>ROUND(((Query1[[#This Row],[EMPFTE]]-F144)/F144)*100,1)</f>
        <v>-10.8</v>
      </c>
      <c r="H144" s="11">
        <v>1</v>
      </c>
    </row>
    <row r="145" spans="1:8" x14ac:dyDescent="0.25">
      <c r="A145" s="21">
        <f>DATE(Query1[[#This Row],[Year]], B145, 1)</f>
        <v>37226</v>
      </c>
      <c r="B145" s="118">
        <v>12</v>
      </c>
      <c r="C145" s="27" t="s">
        <v>22</v>
      </c>
      <c r="D145" s="27">
        <v>2001</v>
      </c>
      <c r="E145">
        <v>466955</v>
      </c>
      <c r="F145">
        <f t="shared" si="2"/>
        <v>531913</v>
      </c>
      <c r="G145" s="117">
        <f>ROUND(((Query1[[#This Row],[EMPFTE]]-F145)/F145)*100,1)</f>
        <v>-12.2</v>
      </c>
      <c r="H145" s="11">
        <v>0</v>
      </c>
    </row>
    <row r="146" spans="1:8" x14ac:dyDescent="0.25">
      <c r="A146" s="21">
        <f>DATE(Query1[[#This Row],[Year]], B146, 1)</f>
        <v>37257</v>
      </c>
      <c r="B146" s="118">
        <v>1</v>
      </c>
      <c r="C146" s="27" t="s">
        <v>11</v>
      </c>
      <c r="D146" s="27">
        <v>2002</v>
      </c>
      <c r="E146">
        <v>463974</v>
      </c>
      <c r="F146">
        <f t="shared" si="2"/>
        <v>532065</v>
      </c>
      <c r="G146" s="117">
        <f>ROUND(((Query1[[#This Row],[EMPFTE]]-F146)/F146)*100,1)</f>
        <v>-12.8</v>
      </c>
      <c r="H146" s="11">
        <v>0</v>
      </c>
    </row>
    <row r="147" spans="1:8" x14ac:dyDescent="0.25">
      <c r="A147" s="21">
        <f>DATE(Query1[[#This Row],[Year]], B147, 1)</f>
        <v>37288</v>
      </c>
      <c r="B147" s="118">
        <v>2</v>
      </c>
      <c r="C147" s="27" t="s">
        <v>12</v>
      </c>
      <c r="D147" s="27">
        <v>2002</v>
      </c>
      <c r="E147">
        <v>460963</v>
      </c>
      <c r="F147">
        <f t="shared" si="2"/>
        <v>534614</v>
      </c>
      <c r="G147" s="117">
        <f>ROUND(((Query1[[#This Row],[EMPFTE]]-F147)/F147)*100,1)</f>
        <v>-13.8</v>
      </c>
      <c r="H147" s="11">
        <v>0</v>
      </c>
    </row>
    <row r="148" spans="1:8" x14ac:dyDescent="0.25">
      <c r="A148" s="21">
        <f>DATE(Query1[[#This Row],[Year]], B148, 1)</f>
        <v>37316</v>
      </c>
      <c r="B148" s="118">
        <v>3</v>
      </c>
      <c r="C148" s="27" t="s">
        <v>13</v>
      </c>
      <c r="D148" s="27">
        <v>2002</v>
      </c>
      <c r="E148">
        <v>461395</v>
      </c>
      <c r="F148">
        <f t="shared" si="2"/>
        <v>536348</v>
      </c>
      <c r="G148" s="117">
        <f>ROUND(((Query1[[#This Row],[EMPFTE]]-F148)/F148)*100,1)</f>
        <v>-14</v>
      </c>
      <c r="H148" s="11">
        <v>0</v>
      </c>
    </row>
    <row r="149" spans="1:8" x14ac:dyDescent="0.25">
      <c r="A149" s="21">
        <f>DATE(Query1[[#This Row],[Year]], B149, 1)</f>
        <v>37347</v>
      </c>
      <c r="B149" s="118">
        <v>4</v>
      </c>
      <c r="C149" s="27" t="s">
        <v>14</v>
      </c>
      <c r="D149" s="27">
        <v>2002</v>
      </c>
      <c r="E149">
        <v>462525</v>
      </c>
      <c r="F149">
        <f t="shared" si="2"/>
        <v>538842</v>
      </c>
      <c r="G149" s="117">
        <f>ROUND(((Query1[[#This Row],[EMPFTE]]-F149)/F149)*100,1)</f>
        <v>-14.2</v>
      </c>
      <c r="H149" s="11">
        <v>0</v>
      </c>
    </row>
    <row r="150" spans="1:8" x14ac:dyDescent="0.25">
      <c r="A150" s="21">
        <f>DATE(Query1[[#This Row],[Year]], B150, 1)</f>
        <v>37377</v>
      </c>
      <c r="B150" s="118">
        <v>5</v>
      </c>
      <c r="C150" s="27" t="s">
        <v>15</v>
      </c>
      <c r="D150" s="27">
        <v>2002</v>
      </c>
      <c r="E150">
        <v>468541</v>
      </c>
      <c r="F150">
        <f t="shared" si="2"/>
        <v>542084</v>
      </c>
      <c r="G150" s="117">
        <f>ROUND(((Query1[[#This Row],[EMPFTE]]-F150)/F150)*100,1)</f>
        <v>-13.6</v>
      </c>
      <c r="H150" s="11">
        <v>0</v>
      </c>
    </row>
    <row r="151" spans="1:8" x14ac:dyDescent="0.25">
      <c r="A151" s="21">
        <f>DATE(Query1[[#This Row],[Year]], B151, 1)</f>
        <v>37408</v>
      </c>
      <c r="B151" s="118">
        <v>6</v>
      </c>
      <c r="C151" s="27" t="s">
        <v>16</v>
      </c>
      <c r="D151" s="27">
        <v>2002</v>
      </c>
      <c r="E151">
        <v>472404</v>
      </c>
      <c r="F151">
        <f t="shared" si="2"/>
        <v>545910</v>
      </c>
      <c r="G151" s="117">
        <f>ROUND(((Query1[[#This Row],[EMPFTE]]-F151)/F151)*100,1)</f>
        <v>-13.5</v>
      </c>
      <c r="H151" s="11">
        <v>0</v>
      </c>
    </row>
    <row r="152" spans="1:8" x14ac:dyDescent="0.25">
      <c r="A152" s="21">
        <f>DATE(Query1[[#This Row],[Year]], B152, 1)</f>
        <v>37438</v>
      </c>
      <c r="B152" s="118">
        <v>7</v>
      </c>
      <c r="C152" s="27" t="s">
        <v>17</v>
      </c>
      <c r="D152" s="27">
        <v>2002</v>
      </c>
      <c r="E152">
        <v>473371</v>
      </c>
      <c r="F152">
        <f t="shared" si="2"/>
        <v>537161</v>
      </c>
      <c r="G152" s="117">
        <f>ROUND(((Query1[[#This Row],[EMPFTE]]-F152)/F152)*100,1)</f>
        <v>-11.9</v>
      </c>
      <c r="H152" s="11">
        <v>0</v>
      </c>
    </row>
    <row r="153" spans="1:8" x14ac:dyDescent="0.25">
      <c r="A153" s="21">
        <f>DATE(Query1[[#This Row],[Year]], B153, 1)</f>
        <v>37469</v>
      </c>
      <c r="B153" s="118">
        <v>8</v>
      </c>
      <c r="C153" s="27" t="s">
        <v>18</v>
      </c>
      <c r="D153" s="27">
        <v>2002</v>
      </c>
      <c r="E153">
        <v>472168</v>
      </c>
      <c r="F153">
        <f t="shared" si="2"/>
        <v>534069</v>
      </c>
      <c r="G153" s="117">
        <f>ROUND(((Query1[[#This Row],[EMPFTE]]-F153)/F153)*100,1)</f>
        <v>-11.6</v>
      </c>
      <c r="H153" s="11">
        <v>0</v>
      </c>
    </row>
    <row r="154" spans="1:8" x14ac:dyDescent="0.25">
      <c r="A154" s="21">
        <f>DATE(Query1[[#This Row],[Year]], B154, 1)</f>
        <v>37500</v>
      </c>
      <c r="B154" s="118">
        <v>9</v>
      </c>
      <c r="C154" s="27" t="s">
        <v>19</v>
      </c>
      <c r="D154" s="27">
        <v>2002</v>
      </c>
      <c r="E154">
        <v>468697</v>
      </c>
      <c r="F154">
        <f t="shared" si="2"/>
        <v>517712</v>
      </c>
      <c r="G154" s="117">
        <f>ROUND(((Query1[[#This Row],[EMPFTE]]-F154)/F154)*100,1)</f>
        <v>-9.5</v>
      </c>
      <c r="H154" s="11">
        <v>0</v>
      </c>
    </row>
    <row r="155" spans="1:8" x14ac:dyDescent="0.25">
      <c r="A155" s="21">
        <f>DATE(Query1[[#This Row],[Year]], B155, 1)</f>
        <v>37530</v>
      </c>
      <c r="B155" s="118">
        <v>10</v>
      </c>
      <c r="C155" s="27" t="s">
        <v>20</v>
      </c>
      <c r="D155" s="27">
        <v>2002</v>
      </c>
      <c r="E155">
        <v>471944</v>
      </c>
      <c r="F155">
        <f t="shared" si="2"/>
        <v>497024</v>
      </c>
      <c r="G155" s="117">
        <f>ROUND(((Query1[[#This Row],[EMPFTE]]-F155)/F155)*100,1)</f>
        <v>-5</v>
      </c>
      <c r="H155" s="11">
        <v>0</v>
      </c>
    </row>
    <row r="156" spans="1:8" x14ac:dyDescent="0.25">
      <c r="A156" s="21">
        <f>DATE(Query1[[#This Row],[Year]], B156, 1)</f>
        <v>37561</v>
      </c>
      <c r="B156" s="118">
        <v>11</v>
      </c>
      <c r="C156" s="27" t="s">
        <v>21</v>
      </c>
      <c r="D156" s="27">
        <v>2002</v>
      </c>
      <c r="E156">
        <v>466609</v>
      </c>
      <c r="F156">
        <f t="shared" si="2"/>
        <v>472739</v>
      </c>
      <c r="G156" s="117">
        <f>ROUND(((Query1[[#This Row],[EMPFTE]]-F156)/F156)*100,1)</f>
        <v>-1.3</v>
      </c>
      <c r="H156" s="11">
        <v>0</v>
      </c>
    </row>
    <row r="157" spans="1:8" x14ac:dyDescent="0.25">
      <c r="A157" s="21">
        <f>DATE(Query1[[#This Row],[Year]], B157, 1)</f>
        <v>37591</v>
      </c>
      <c r="B157" s="118">
        <v>12</v>
      </c>
      <c r="C157" s="27" t="s">
        <v>22</v>
      </c>
      <c r="D157" s="27">
        <v>2002</v>
      </c>
      <c r="E157">
        <v>462602</v>
      </c>
      <c r="F157">
        <f t="shared" si="2"/>
        <v>466955</v>
      </c>
      <c r="G157" s="117">
        <f>ROUND(((Query1[[#This Row],[EMPFTE]]-F157)/F157)*100,1)</f>
        <v>-0.9</v>
      </c>
      <c r="H157" s="11">
        <v>0</v>
      </c>
    </row>
    <row r="158" spans="1:8" x14ac:dyDescent="0.25">
      <c r="A158" s="21">
        <f>DATE(Query1[[#This Row],[Year]], B158, 1)</f>
        <v>37622</v>
      </c>
      <c r="B158" s="118">
        <v>1</v>
      </c>
      <c r="C158" s="27" t="s">
        <v>11</v>
      </c>
      <c r="D158" s="27">
        <v>2003</v>
      </c>
      <c r="E158">
        <v>466881</v>
      </c>
      <c r="F158">
        <f t="shared" si="2"/>
        <v>463974</v>
      </c>
      <c r="G158" s="117">
        <f>ROUND(((Query1[[#This Row],[EMPFTE]]-F158)/F158)*100,1)</f>
        <v>0.6</v>
      </c>
      <c r="H158" s="11">
        <v>0</v>
      </c>
    </row>
    <row r="159" spans="1:8" x14ac:dyDescent="0.25">
      <c r="A159" s="21">
        <f>DATE(Query1[[#This Row],[Year]], B159, 1)</f>
        <v>37653</v>
      </c>
      <c r="B159" s="118">
        <v>2</v>
      </c>
      <c r="C159" s="27" t="s">
        <v>12</v>
      </c>
      <c r="D159" s="27">
        <v>2003</v>
      </c>
      <c r="E159">
        <v>460852</v>
      </c>
      <c r="F159">
        <f t="shared" si="2"/>
        <v>460963</v>
      </c>
      <c r="G159" s="117">
        <f>ROUND(((Query1[[#This Row],[EMPFTE]]-F159)/F159)*100,1)</f>
        <v>0</v>
      </c>
      <c r="H159" s="11">
        <v>0</v>
      </c>
    </row>
    <row r="160" spans="1:8" x14ac:dyDescent="0.25">
      <c r="A160" s="21">
        <f>DATE(Query1[[#This Row],[Year]], B160, 1)</f>
        <v>37681</v>
      </c>
      <c r="B160" s="118">
        <v>3</v>
      </c>
      <c r="C160" s="27" t="s">
        <v>13</v>
      </c>
      <c r="D160" s="27">
        <v>2003</v>
      </c>
      <c r="E160">
        <v>458598</v>
      </c>
      <c r="F160">
        <f t="shared" si="2"/>
        <v>461395</v>
      </c>
      <c r="G160" s="117">
        <f>ROUND(((Query1[[#This Row],[EMPFTE]]-F160)/F160)*100,1)</f>
        <v>-0.6</v>
      </c>
      <c r="H160" s="11">
        <v>0</v>
      </c>
    </row>
    <row r="161" spans="1:8" x14ac:dyDescent="0.25">
      <c r="A161" s="21">
        <f>DATE(Query1[[#This Row],[Year]], B161, 1)</f>
        <v>37712</v>
      </c>
      <c r="B161" s="118">
        <v>4</v>
      </c>
      <c r="C161" s="27" t="s">
        <v>14</v>
      </c>
      <c r="D161" s="27">
        <v>2003</v>
      </c>
      <c r="E161">
        <v>449288</v>
      </c>
      <c r="F161">
        <f t="shared" si="2"/>
        <v>462525</v>
      </c>
      <c r="G161" s="117">
        <f>ROUND(((Query1[[#This Row],[EMPFTE]]-F161)/F161)*100,1)</f>
        <v>-2.9</v>
      </c>
      <c r="H161" s="11">
        <v>0</v>
      </c>
    </row>
    <row r="162" spans="1:8" x14ac:dyDescent="0.25">
      <c r="A162" s="21">
        <f>DATE(Query1[[#This Row],[Year]], B162, 1)</f>
        <v>37742</v>
      </c>
      <c r="B162" s="118">
        <v>5</v>
      </c>
      <c r="C162" s="27" t="s">
        <v>15</v>
      </c>
      <c r="D162" s="27">
        <v>2003</v>
      </c>
      <c r="E162">
        <v>444410</v>
      </c>
      <c r="F162">
        <f t="shared" si="2"/>
        <v>468541</v>
      </c>
      <c r="G162" s="117">
        <f>ROUND(((Query1[[#This Row],[EMPFTE]]-F162)/F162)*100,1)</f>
        <v>-5.2</v>
      </c>
      <c r="H162" s="11">
        <v>0</v>
      </c>
    </row>
    <row r="163" spans="1:8" x14ac:dyDescent="0.25">
      <c r="A163" s="21">
        <f>DATE(Query1[[#This Row],[Year]], B163, 1)</f>
        <v>37773</v>
      </c>
      <c r="B163" s="118">
        <v>6</v>
      </c>
      <c r="C163" s="27" t="s">
        <v>16</v>
      </c>
      <c r="D163" s="27">
        <v>2003</v>
      </c>
      <c r="E163">
        <v>440028</v>
      </c>
      <c r="F163">
        <f t="shared" si="2"/>
        <v>472404</v>
      </c>
      <c r="G163" s="117">
        <f>ROUND(((Query1[[#This Row],[EMPFTE]]-F163)/F163)*100,1)</f>
        <v>-6.9</v>
      </c>
      <c r="H163" s="11">
        <v>0</v>
      </c>
    </row>
    <row r="164" spans="1:8" x14ac:dyDescent="0.25">
      <c r="A164" s="21">
        <f>DATE(Query1[[#This Row],[Year]], B164, 1)</f>
        <v>37803</v>
      </c>
      <c r="B164" s="118">
        <v>7</v>
      </c>
      <c r="C164" s="27" t="s">
        <v>17</v>
      </c>
      <c r="D164" s="27">
        <v>2003</v>
      </c>
      <c r="E164">
        <v>434411</v>
      </c>
      <c r="F164">
        <f t="shared" si="2"/>
        <v>473371</v>
      </c>
      <c r="G164" s="117">
        <f>ROUND(((Query1[[#This Row],[EMPFTE]]-F164)/F164)*100,1)</f>
        <v>-8.1999999999999993</v>
      </c>
      <c r="H164" s="11">
        <v>0</v>
      </c>
    </row>
    <row r="165" spans="1:8" x14ac:dyDescent="0.25">
      <c r="A165" s="21">
        <f>DATE(Query1[[#This Row],[Year]], B165, 1)</f>
        <v>37834</v>
      </c>
      <c r="B165" s="118">
        <v>8</v>
      </c>
      <c r="C165" s="27" t="s">
        <v>18</v>
      </c>
      <c r="D165" s="27">
        <v>2003</v>
      </c>
      <c r="E165">
        <v>433528</v>
      </c>
      <c r="F165">
        <f t="shared" si="2"/>
        <v>472168</v>
      </c>
      <c r="G165" s="117">
        <f>ROUND(((Query1[[#This Row],[EMPFTE]]-F165)/F165)*100,1)</f>
        <v>-8.1999999999999993</v>
      </c>
      <c r="H165" s="11">
        <v>0</v>
      </c>
    </row>
    <row r="166" spans="1:8" x14ac:dyDescent="0.25">
      <c r="A166" s="21">
        <f>DATE(Query1[[#This Row],[Year]], B166, 1)</f>
        <v>37865</v>
      </c>
      <c r="B166" s="118">
        <v>9</v>
      </c>
      <c r="C166" s="27" t="s">
        <v>19</v>
      </c>
      <c r="D166" s="27">
        <v>2003</v>
      </c>
      <c r="E166">
        <v>430416</v>
      </c>
      <c r="F166">
        <f t="shared" si="2"/>
        <v>468697</v>
      </c>
      <c r="G166" s="117">
        <f>ROUND(((Query1[[#This Row],[EMPFTE]]-F166)/F166)*100,1)</f>
        <v>-8.1999999999999993</v>
      </c>
      <c r="H166" s="11">
        <v>0</v>
      </c>
    </row>
    <row r="167" spans="1:8" x14ac:dyDescent="0.25">
      <c r="A167" s="21">
        <f>DATE(Query1[[#This Row],[Year]], B167, 1)</f>
        <v>37895</v>
      </c>
      <c r="B167" s="118">
        <v>10</v>
      </c>
      <c r="C167" s="27" t="s">
        <v>20</v>
      </c>
      <c r="D167" s="27">
        <v>2003</v>
      </c>
      <c r="E167">
        <v>428951</v>
      </c>
      <c r="F167">
        <f t="shared" si="2"/>
        <v>471944</v>
      </c>
      <c r="G167" s="117">
        <f>ROUND(((Query1[[#This Row],[EMPFTE]]-F167)/F167)*100,1)</f>
        <v>-9.1</v>
      </c>
      <c r="H167" s="11">
        <v>0</v>
      </c>
    </row>
    <row r="168" spans="1:8" x14ac:dyDescent="0.25">
      <c r="A168" s="21">
        <f>DATE(Query1[[#This Row],[Year]], B168, 1)</f>
        <v>37926</v>
      </c>
      <c r="B168" s="118">
        <v>11</v>
      </c>
      <c r="C168" s="27" t="s">
        <v>21</v>
      </c>
      <c r="D168" s="27">
        <v>2003</v>
      </c>
      <c r="E168">
        <v>430351</v>
      </c>
      <c r="F168">
        <f t="shared" si="2"/>
        <v>466609</v>
      </c>
      <c r="G168" s="117">
        <f>ROUND(((Query1[[#This Row],[EMPFTE]]-F168)/F168)*100,1)</f>
        <v>-7.8</v>
      </c>
      <c r="H168" s="11">
        <v>0</v>
      </c>
    </row>
    <row r="169" spans="1:8" x14ac:dyDescent="0.25">
      <c r="A169" s="21">
        <f>DATE(Query1[[#This Row],[Year]], B169, 1)</f>
        <v>37956</v>
      </c>
      <c r="B169" s="118">
        <v>12</v>
      </c>
      <c r="C169" s="27" t="s">
        <v>22</v>
      </c>
      <c r="D169" s="27">
        <v>2003</v>
      </c>
      <c r="E169">
        <v>431143</v>
      </c>
      <c r="F169">
        <f t="shared" si="2"/>
        <v>462602</v>
      </c>
      <c r="G169" s="117">
        <f>ROUND(((Query1[[#This Row],[EMPFTE]]-F169)/F169)*100,1)</f>
        <v>-6.8</v>
      </c>
      <c r="H169" s="11">
        <v>0</v>
      </c>
    </row>
    <row r="170" spans="1:8" x14ac:dyDescent="0.25">
      <c r="A170" s="21">
        <f>DATE(Query1[[#This Row],[Year]], B170, 1)</f>
        <v>37987</v>
      </c>
      <c r="B170" s="118">
        <v>1</v>
      </c>
      <c r="C170" s="27" t="s">
        <v>11</v>
      </c>
      <c r="D170" s="27">
        <v>2004</v>
      </c>
      <c r="E170">
        <v>436125</v>
      </c>
      <c r="F170">
        <f t="shared" si="2"/>
        <v>466881</v>
      </c>
      <c r="G170" s="117">
        <f>ROUND(((Query1[[#This Row],[EMPFTE]]-F170)/F170)*100,1)</f>
        <v>-6.6</v>
      </c>
      <c r="H170" s="11">
        <v>0</v>
      </c>
    </row>
    <row r="171" spans="1:8" x14ac:dyDescent="0.25">
      <c r="A171" s="21">
        <f>DATE(Query1[[#This Row],[Year]], B171, 1)</f>
        <v>38018</v>
      </c>
      <c r="B171" s="118">
        <v>2</v>
      </c>
      <c r="C171" s="27" t="s">
        <v>12</v>
      </c>
      <c r="D171" s="27">
        <v>2004</v>
      </c>
      <c r="E171">
        <v>435493</v>
      </c>
      <c r="F171">
        <f t="shared" si="2"/>
        <v>460852</v>
      </c>
      <c r="G171" s="117">
        <f>ROUND(((Query1[[#This Row],[EMPFTE]]-F171)/F171)*100,1)</f>
        <v>-5.5</v>
      </c>
      <c r="H171" s="11">
        <v>0</v>
      </c>
    </row>
    <row r="172" spans="1:8" x14ac:dyDescent="0.25">
      <c r="A172" s="21">
        <f>DATE(Query1[[#This Row],[Year]], B172, 1)</f>
        <v>38047</v>
      </c>
      <c r="B172" s="118">
        <v>3</v>
      </c>
      <c r="C172" s="27" t="s">
        <v>13</v>
      </c>
      <c r="D172" s="27">
        <v>2004</v>
      </c>
      <c r="E172">
        <v>436690</v>
      </c>
      <c r="F172">
        <f t="shared" si="2"/>
        <v>458598</v>
      </c>
      <c r="G172" s="117">
        <f>ROUND(((Query1[[#This Row],[EMPFTE]]-F172)/F172)*100,1)</f>
        <v>-4.8</v>
      </c>
      <c r="H172" s="11">
        <v>0</v>
      </c>
    </row>
    <row r="173" spans="1:8" x14ac:dyDescent="0.25">
      <c r="A173" s="21">
        <f>DATE(Query1[[#This Row],[Year]], B173, 1)</f>
        <v>38078</v>
      </c>
      <c r="B173" s="118">
        <v>4</v>
      </c>
      <c r="C173" s="27" t="s">
        <v>14</v>
      </c>
      <c r="D173" s="27">
        <v>2004</v>
      </c>
      <c r="E173">
        <v>438581</v>
      </c>
      <c r="F173">
        <f t="shared" si="2"/>
        <v>449288</v>
      </c>
      <c r="G173" s="117">
        <f>ROUND(((Query1[[#This Row],[EMPFTE]]-F173)/F173)*100,1)</f>
        <v>-2.4</v>
      </c>
      <c r="H173" s="11">
        <v>0</v>
      </c>
    </row>
    <row r="174" spans="1:8" x14ac:dyDescent="0.25">
      <c r="A174" s="21">
        <f>DATE(Query1[[#This Row],[Year]], B174, 1)</f>
        <v>38108</v>
      </c>
      <c r="B174" s="118">
        <v>5</v>
      </c>
      <c r="C174" s="27" t="s">
        <v>15</v>
      </c>
      <c r="D174" s="27">
        <v>2004</v>
      </c>
      <c r="E174">
        <v>438833</v>
      </c>
      <c r="F174">
        <f t="shared" si="2"/>
        <v>444410</v>
      </c>
      <c r="G174" s="117">
        <f>ROUND(((Query1[[#This Row],[EMPFTE]]-F174)/F174)*100,1)</f>
        <v>-1.3</v>
      </c>
      <c r="H174" s="11">
        <v>0</v>
      </c>
    </row>
    <row r="175" spans="1:8" x14ac:dyDescent="0.25">
      <c r="A175" s="21">
        <f>DATE(Query1[[#This Row],[Year]], B175, 1)</f>
        <v>38139</v>
      </c>
      <c r="B175" s="118">
        <v>6</v>
      </c>
      <c r="C175" s="27" t="s">
        <v>16</v>
      </c>
      <c r="D175" s="27">
        <v>2004</v>
      </c>
      <c r="E175">
        <v>441025</v>
      </c>
      <c r="F175">
        <f t="shared" si="2"/>
        <v>440028</v>
      </c>
      <c r="G175" s="117">
        <f>ROUND(((Query1[[#This Row],[EMPFTE]]-F175)/F175)*100,1)</f>
        <v>0.2</v>
      </c>
      <c r="H175" s="11">
        <v>0</v>
      </c>
    </row>
    <row r="176" spans="1:8" x14ac:dyDescent="0.25">
      <c r="A176" s="21">
        <f>DATE(Query1[[#This Row],[Year]], B176, 1)</f>
        <v>38169</v>
      </c>
      <c r="B176" s="118">
        <v>7</v>
      </c>
      <c r="C176" s="27" t="s">
        <v>17</v>
      </c>
      <c r="D176" s="27">
        <v>2004</v>
      </c>
      <c r="E176">
        <v>444431</v>
      </c>
      <c r="F176">
        <f t="shared" si="2"/>
        <v>434411</v>
      </c>
      <c r="G176" s="117">
        <f>ROUND(((Query1[[#This Row],[EMPFTE]]-F176)/F176)*100,1)</f>
        <v>2.2999999999999998</v>
      </c>
      <c r="H176" s="11">
        <v>0</v>
      </c>
    </row>
    <row r="177" spans="1:8" x14ac:dyDescent="0.25">
      <c r="A177" s="21">
        <f>DATE(Query1[[#This Row],[Year]], B177, 1)</f>
        <v>38200</v>
      </c>
      <c r="B177" s="118">
        <v>8</v>
      </c>
      <c r="C177" s="27" t="s">
        <v>18</v>
      </c>
      <c r="D177" s="27">
        <v>2004</v>
      </c>
      <c r="E177">
        <v>443412</v>
      </c>
      <c r="F177">
        <f t="shared" si="2"/>
        <v>433528</v>
      </c>
      <c r="G177" s="117">
        <f>ROUND(((Query1[[#This Row],[EMPFTE]]-F177)/F177)*100,1)</f>
        <v>2.2999999999999998</v>
      </c>
      <c r="H177" s="11">
        <v>0</v>
      </c>
    </row>
    <row r="178" spans="1:8" x14ac:dyDescent="0.25">
      <c r="A178" s="21">
        <f>DATE(Query1[[#This Row],[Year]], B178, 1)</f>
        <v>38231</v>
      </c>
      <c r="B178" s="118">
        <v>9</v>
      </c>
      <c r="C178" s="27" t="s">
        <v>19</v>
      </c>
      <c r="D178" s="27">
        <v>2004</v>
      </c>
      <c r="E178">
        <v>440129</v>
      </c>
      <c r="F178">
        <f t="shared" si="2"/>
        <v>430416</v>
      </c>
      <c r="G178" s="117">
        <f>ROUND(((Query1[[#This Row],[EMPFTE]]-F178)/F178)*100,1)</f>
        <v>2.2999999999999998</v>
      </c>
      <c r="H178" s="11">
        <v>0</v>
      </c>
    </row>
    <row r="179" spans="1:8" x14ac:dyDescent="0.25">
      <c r="A179" s="21">
        <f>DATE(Query1[[#This Row],[Year]], B179, 1)</f>
        <v>38261</v>
      </c>
      <c r="B179" s="118">
        <v>10</v>
      </c>
      <c r="C179" s="27" t="s">
        <v>20</v>
      </c>
      <c r="D179" s="27">
        <v>2004</v>
      </c>
      <c r="E179">
        <v>439218</v>
      </c>
      <c r="F179">
        <f t="shared" si="2"/>
        <v>428951</v>
      </c>
      <c r="G179" s="117">
        <f>ROUND(((Query1[[#This Row],[EMPFTE]]-F179)/F179)*100,1)</f>
        <v>2.4</v>
      </c>
      <c r="H179" s="11">
        <v>0</v>
      </c>
    </row>
    <row r="180" spans="1:8" x14ac:dyDescent="0.25">
      <c r="A180" s="21">
        <f>DATE(Query1[[#This Row],[Year]], B180, 1)</f>
        <v>38292</v>
      </c>
      <c r="B180" s="118">
        <v>11</v>
      </c>
      <c r="C180" s="27" t="s">
        <v>21</v>
      </c>
      <c r="D180" s="27">
        <v>2004</v>
      </c>
      <c r="E180">
        <v>439776</v>
      </c>
      <c r="F180">
        <f t="shared" si="2"/>
        <v>430351</v>
      </c>
      <c r="G180" s="117">
        <f>ROUND(((Query1[[#This Row],[EMPFTE]]-F180)/F180)*100,1)</f>
        <v>2.2000000000000002</v>
      </c>
      <c r="H180" s="11">
        <v>0</v>
      </c>
    </row>
    <row r="181" spans="1:8" x14ac:dyDescent="0.25">
      <c r="A181" s="21">
        <f>DATE(Query1[[#This Row],[Year]], B181, 1)</f>
        <v>38322</v>
      </c>
      <c r="B181" s="118">
        <v>12</v>
      </c>
      <c r="C181" s="27" t="s">
        <v>22</v>
      </c>
      <c r="D181" s="27">
        <v>2004</v>
      </c>
      <c r="E181">
        <v>436909</v>
      </c>
      <c r="F181">
        <f t="shared" si="2"/>
        <v>431143</v>
      </c>
      <c r="G181" s="117">
        <f>ROUND(((Query1[[#This Row],[EMPFTE]]-F181)/F181)*100,1)</f>
        <v>1.3</v>
      </c>
      <c r="H181" s="11">
        <v>0</v>
      </c>
    </row>
    <row r="182" spans="1:8" x14ac:dyDescent="0.25">
      <c r="A182" s="21">
        <f>DATE(Query1[[#This Row],[Year]], B182, 1)</f>
        <v>38353</v>
      </c>
      <c r="B182" s="118">
        <v>1</v>
      </c>
      <c r="C182" s="27" t="s">
        <v>11</v>
      </c>
      <c r="D182" s="27">
        <v>2005</v>
      </c>
      <c r="E182">
        <v>430780</v>
      </c>
      <c r="F182">
        <f t="shared" si="2"/>
        <v>436125</v>
      </c>
      <c r="G182" s="117">
        <f>ROUND(((Query1[[#This Row],[EMPFTE]]-F182)/F182)*100,1)</f>
        <v>-1.2</v>
      </c>
      <c r="H182" s="11">
        <v>0</v>
      </c>
    </row>
    <row r="183" spans="1:8" x14ac:dyDescent="0.25">
      <c r="A183" s="21">
        <f>DATE(Query1[[#This Row],[Year]], B183, 1)</f>
        <v>38384</v>
      </c>
      <c r="B183" s="118">
        <v>2</v>
      </c>
      <c r="C183" s="27" t="s">
        <v>12</v>
      </c>
      <c r="D183" s="27">
        <v>2005</v>
      </c>
      <c r="E183">
        <v>427358</v>
      </c>
      <c r="F183">
        <f t="shared" si="2"/>
        <v>435493</v>
      </c>
      <c r="G183" s="117">
        <f>ROUND(((Query1[[#This Row],[EMPFTE]]-F183)/F183)*100,1)</f>
        <v>-1.9</v>
      </c>
      <c r="H183" s="11">
        <v>0</v>
      </c>
    </row>
    <row r="184" spans="1:8" x14ac:dyDescent="0.25">
      <c r="A184" s="21">
        <f>DATE(Query1[[#This Row],[Year]], B184, 1)</f>
        <v>38412</v>
      </c>
      <c r="B184" s="118">
        <v>3</v>
      </c>
      <c r="C184" s="27" t="s">
        <v>13</v>
      </c>
      <c r="D184" s="27">
        <v>2005</v>
      </c>
      <c r="E184">
        <v>427093</v>
      </c>
      <c r="F184">
        <f t="shared" si="2"/>
        <v>436690</v>
      </c>
      <c r="G184" s="117">
        <f>ROUND(((Query1[[#This Row],[EMPFTE]]-F184)/F184)*100,1)</f>
        <v>-2.2000000000000002</v>
      </c>
      <c r="H184" s="11">
        <v>0</v>
      </c>
    </row>
    <row r="185" spans="1:8" x14ac:dyDescent="0.25">
      <c r="A185" s="21">
        <f>DATE(Query1[[#This Row],[Year]], B185, 1)</f>
        <v>38443</v>
      </c>
      <c r="B185" s="118">
        <v>4</v>
      </c>
      <c r="C185" s="27" t="s">
        <v>14</v>
      </c>
      <c r="D185" s="27">
        <v>2005</v>
      </c>
      <c r="E185">
        <v>423461</v>
      </c>
      <c r="F185">
        <f t="shared" si="2"/>
        <v>438581</v>
      </c>
      <c r="G185" s="117">
        <f>ROUND(((Query1[[#This Row],[EMPFTE]]-F185)/F185)*100,1)</f>
        <v>-3.4</v>
      </c>
      <c r="H185" s="11">
        <v>0</v>
      </c>
    </row>
    <row r="186" spans="1:8" x14ac:dyDescent="0.25">
      <c r="A186" s="21">
        <f>DATE(Query1[[#This Row],[Year]], B186, 1)</f>
        <v>38473</v>
      </c>
      <c r="B186" s="118">
        <v>5</v>
      </c>
      <c r="C186" s="27" t="s">
        <v>15</v>
      </c>
      <c r="D186" s="27">
        <v>2005</v>
      </c>
      <c r="E186">
        <v>423723</v>
      </c>
      <c r="F186">
        <f t="shared" si="2"/>
        <v>438833</v>
      </c>
      <c r="G186" s="117">
        <f>ROUND(((Query1[[#This Row],[EMPFTE]]-F186)/F186)*100,1)</f>
        <v>-3.4</v>
      </c>
      <c r="H186" s="11">
        <v>0</v>
      </c>
    </row>
    <row r="187" spans="1:8" x14ac:dyDescent="0.25">
      <c r="A187" s="21">
        <f>DATE(Query1[[#This Row],[Year]], B187, 1)</f>
        <v>38504</v>
      </c>
      <c r="B187" s="118">
        <v>6</v>
      </c>
      <c r="C187" s="27" t="s">
        <v>16</v>
      </c>
      <c r="D187" s="27">
        <v>2005</v>
      </c>
      <c r="E187">
        <v>423304</v>
      </c>
      <c r="F187">
        <f t="shared" si="2"/>
        <v>441025</v>
      </c>
      <c r="G187" s="117">
        <f>ROUND(((Query1[[#This Row],[EMPFTE]]-F187)/F187)*100,1)</f>
        <v>-4</v>
      </c>
      <c r="H187" s="11">
        <v>0</v>
      </c>
    </row>
    <row r="188" spans="1:8" x14ac:dyDescent="0.25">
      <c r="A188" s="21">
        <f>DATE(Query1[[#This Row],[Year]], B188, 1)</f>
        <v>38534</v>
      </c>
      <c r="B188" s="118">
        <v>7</v>
      </c>
      <c r="C188" s="27" t="s">
        <v>17</v>
      </c>
      <c r="D188" s="27">
        <v>2005</v>
      </c>
      <c r="E188">
        <v>428091</v>
      </c>
      <c r="F188">
        <f t="shared" si="2"/>
        <v>444431</v>
      </c>
      <c r="G188" s="117">
        <f>ROUND(((Query1[[#This Row],[EMPFTE]]-F188)/F188)*100,1)</f>
        <v>-3.7</v>
      </c>
      <c r="H188" s="11">
        <v>0</v>
      </c>
    </row>
    <row r="189" spans="1:8" x14ac:dyDescent="0.25">
      <c r="A189" s="21">
        <f>DATE(Query1[[#This Row],[Year]], B189, 1)</f>
        <v>38565</v>
      </c>
      <c r="B189" s="118">
        <v>8</v>
      </c>
      <c r="C189" s="27" t="s">
        <v>18</v>
      </c>
      <c r="D189" s="27">
        <v>2005</v>
      </c>
      <c r="E189">
        <v>416921</v>
      </c>
      <c r="F189">
        <f t="shared" si="2"/>
        <v>443412</v>
      </c>
      <c r="G189" s="117">
        <f>ROUND(((Query1[[#This Row],[EMPFTE]]-F189)/F189)*100,1)</f>
        <v>-6</v>
      </c>
      <c r="H189" s="11">
        <v>0</v>
      </c>
    </row>
    <row r="190" spans="1:8" x14ac:dyDescent="0.25">
      <c r="A190" s="21">
        <f>DATE(Query1[[#This Row],[Year]], B190, 1)</f>
        <v>38596</v>
      </c>
      <c r="B190" s="118">
        <v>9</v>
      </c>
      <c r="C190" s="27" t="s">
        <v>19</v>
      </c>
      <c r="D190" s="27">
        <v>2005</v>
      </c>
      <c r="E190">
        <v>413686</v>
      </c>
      <c r="F190">
        <f t="shared" si="2"/>
        <v>440129</v>
      </c>
      <c r="G190" s="117">
        <f>ROUND(((Query1[[#This Row],[EMPFTE]]-F190)/F190)*100,1)</f>
        <v>-6</v>
      </c>
      <c r="H190" s="11">
        <v>0</v>
      </c>
    </row>
    <row r="191" spans="1:8" x14ac:dyDescent="0.25">
      <c r="A191" s="21">
        <f>DATE(Query1[[#This Row],[Year]], B191, 1)</f>
        <v>38626</v>
      </c>
      <c r="B191" s="118">
        <v>10</v>
      </c>
      <c r="C191" s="27" t="s">
        <v>20</v>
      </c>
      <c r="D191" s="27">
        <v>2005</v>
      </c>
      <c r="E191">
        <v>412810</v>
      </c>
      <c r="F191">
        <f t="shared" si="2"/>
        <v>439218</v>
      </c>
      <c r="G191" s="117">
        <f>ROUND(((Query1[[#This Row],[EMPFTE]]-F191)/F191)*100,1)</f>
        <v>-6</v>
      </c>
      <c r="H191" s="11">
        <v>0</v>
      </c>
    </row>
    <row r="192" spans="1:8" x14ac:dyDescent="0.25">
      <c r="A192" s="21">
        <f>DATE(Query1[[#This Row],[Year]], B192, 1)</f>
        <v>38657</v>
      </c>
      <c r="B192" s="118">
        <v>11</v>
      </c>
      <c r="C192" s="27" t="s">
        <v>21</v>
      </c>
      <c r="D192" s="27">
        <v>2005</v>
      </c>
      <c r="E192">
        <v>410727</v>
      </c>
      <c r="F192">
        <f t="shared" si="2"/>
        <v>439776</v>
      </c>
      <c r="G192" s="117">
        <f>ROUND(((Query1[[#This Row],[EMPFTE]]-F192)/F192)*100,1)</f>
        <v>-6.6</v>
      </c>
      <c r="H192" s="11">
        <v>0</v>
      </c>
    </row>
    <row r="193" spans="1:8" x14ac:dyDescent="0.25">
      <c r="A193" s="21">
        <f>DATE(Query1[[#This Row],[Year]], B193, 1)</f>
        <v>38687</v>
      </c>
      <c r="B193" s="118">
        <v>12</v>
      </c>
      <c r="C193" s="27" t="s">
        <v>22</v>
      </c>
      <c r="D193" s="27">
        <v>2005</v>
      </c>
      <c r="E193">
        <v>408850</v>
      </c>
      <c r="F193">
        <f t="shared" si="2"/>
        <v>436909</v>
      </c>
      <c r="G193" s="117">
        <f>ROUND(((Query1[[#This Row],[EMPFTE]]-F193)/F193)*100,1)</f>
        <v>-6.4</v>
      </c>
      <c r="H193" s="11">
        <v>0</v>
      </c>
    </row>
    <row r="194" spans="1:8" x14ac:dyDescent="0.25">
      <c r="A194" s="21">
        <f>DATE(Query1[[#This Row],[Year]], B194, 1)</f>
        <v>38718</v>
      </c>
      <c r="B194" s="118">
        <v>1</v>
      </c>
      <c r="C194" s="27" t="s">
        <v>11</v>
      </c>
      <c r="D194" s="27">
        <v>2006</v>
      </c>
      <c r="E194">
        <v>405214</v>
      </c>
      <c r="F194">
        <f t="shared" si="2"/>
        <v>430780</v>
      </c>
      <c r="G194" s="117">
        <f>ROUND(((Query1[[#This Row],[EMPFTE]]-F194)/F194)*100,1)</f>
        <v>-5.9</v>
      </c>
      <c r="H194" s="11">
        <v>0</v>
      </c>
    </row>
    <row r="195" spans="1:8" x14ac:dyDescent="0.25">
      <c r="A195" s="21">
        <f>DATE(Query1[[#This Row],[Year]], B195, 1)</f>
        <v>38749</v>
      </c>
      <c r="B195" s="118">
        <v>2</v>
      </c>
      <c r="C195" s="27" t="s">
        <v>12</v>
      </c>
      <c r="D195" s="27">
        <v>2006</v>
      </c>
      <c r="E195">
        <v>402836</v>
      </c>
      <c r="F195">
        <f t="shared" si="2"/>
        <v>427358</v>
      </c>
      <c r="G195" s="117">
        <f>ROUND(((Query1[[#This Row],[EMPFTE]]-F195)/F195)*100,1)</f>
        <v>-5.7</v>
      </c>
      <c r="H195" s="11">
        <v>0</v>
      </c>
    </row>
    <row r="196" spans="1:8" x14ac:dyDescent="0.25">
      <c r="A196" s="21">
        <f>DATE(Query1[[#This Row],[Year]], B196, 1)</f>
        <v>38777</v>
      </c>
      <c r="B196" s="118">
        <v>3</v>
      </c>
      <c r="C196" s="27" t="s">
        <v>13</v>
      </c>
      <c r="D196" s="27">
        <v>2006</v>
      </c>
      <c r="E196">
        <v>404374</v>
      </c>
      <c r="F196">
        <f t="shared" si="2"/>
        <v>427093</v>
      </c>
      <c r="G196" s="117">
        <f>ROUND(((Query1[[#This Row],[EMPFTE]]-F196)/F196)*100,1)</f>
        <v>-5.3</v>
      </c>
      <c r="H196" s="11">
        <v>0</v>
      </c>
    </row>
    <row r="197" spans="1:8" x14ac:dyDescent="0.25">
      <c r="A197" s="21">
        <f>DATE(Query1[[#This Row],[Year]], B197, 1)</f>
        <v>38808</v>
      </c>
      <c r="B197" s="118">
        <v>4</v>
      </c>
      <c r="C197" s="27" t="s">
        <v>14</v>
      </c>
      <c r="D197" s="27">
        <v>2006</v>
      </c>
      <c r="E197">
        <v>403935</v>
      </c>
      <c r="F197">
        <f t="shared" si="2"/>
        <v>423461</v>
      </c>
      <c r="G197" s="117">
        <f>ROUND(((Query1[[#This Row],[EMPFTE]]-F197)/F197)*100,1)</f>
        <v>-4.5999999999999996</v>
      </c>
      <c r="H197" s="11">
        <v>0</v>
      </c>
    </row>
    <row r="198" spans="1:8" x14ac:dyDescent="0.25">
      <c r="A198" s="21">
        <f>DATE(Query1[[#This Row],[Year]], B198, 1)</f>
        <v>38838</v>
      </c>
      <c r="B198" s="118">
        <v>5</v>
      </c>
      <c r="C198" s="27" t="s">
        <v>15</v>
      </c>
      <c r="D198" s="27">
        <v>2006</v>
      </c>
      <c r="E198">
        <v>403667</v>
      </c>
      <c r="F198">
        <f t="shared" si="2"/>
        <v>423723</v>
      </c>
      <c r="G198" s="117">
        <f>ROUND(((Query1[[#This Row],[EMPFTE]]-F198)/F198)*100,1)</f>
        <v>-4.7</v>
      </c>
      <c r="H198" s="11">
        <v>0</v>
      </c>
    </row>
    <row r="199" spans="1:8" x14ac:dyDescent="0.25">
      <c r="A199" s="21">
        <f>DATE(Query1[[#This Row],[Year]], B199, 1)</f>
        <v>38869</v>
      </c>
      <c r="B199" s="118">
        <v>6</v>
      </c>
      <c r="C199" s="27" t="s">
        <v>16</v>
      </c>
      <c r="D199" s="27">
        <v>2006</v>
      </c>
      <c r="E199">
        <v>403250</v>
      </c>
      <c r="F199">
        <f t="shared" si="2"/>
        <v>423304</v>
      </c>
      <c r="G199" s="117">
        <f>ROUND(((Query1[[#This Row],[EMPFTE]]-F199)/F199)*100,1)</f>
        <v>-4.7</v>
      </c>
      <c r="H199" s="11">
        <v>0</v>
      </c>
    </row>
    <row r="200" spans="1:8" x14ac:dyDescent="0.25">
      <c r="A200" s="21">
        <f>DATE(Query1[[#This Row],[Year]], B200, 1)</f>
        <v>38899</v>
      </c>
      <c r="B200" s="118">
        <v>7</v>
      </c>
      <c r="C200" s="27" t="s">
        <v>17</v>
      </c>
      <c r="D200" s="27">
        <v>2006</v>
      </c>
      <c r="E200">
        <v>402991</v>
      </c>
      <c r="F200">
        <f t="shared" si="2"/>
        <v>428091</v>
      </c>
      <c r="G200" s="117">
        <f>ROUND(((Query1[[#This Row],[EMPFTE]]-F200)/F200)*100,1)</f>
        <v>-5.9</v>
      </c>
      <c r="H200" s="11">
        <v>0</v>
      </c>
    </row>
    <row r="201" spans="1:8" x14ac:dyDescent="0.25">
      <c r="A201" s="21">
        <f>DATE(Query1[[#This Row],[Year]], B201, 1)</f>
        <v>38930</v>
      </c>
      <c r="B201" s="118">
        <v>8</v>
      </c>
      <c r="C201" s="27" t="s">
        <v>18</v>
      </c>
      <c r="D201" s="27">
        <v>2006</v>
      </c>
      <c r="E201">
        <v>404118</v>
      </c>
      <c r="F201">
        <f t="shared" si="2"/>
        <v>416921</v>
      </c>
      <c r="G201" s="117">
        <f>ROUND(((Query1[[#This Row],[EMPFTE]]-F201)/F201)*100,1)</f>
        <v>-3.1</v>
      </c>
      <c r="H201" s="11">
        <v>0</v>
      </c>
    </row>
    <row r="202" spans="1:8" x14ac:dyDescent="0.25">
      <c r="A202" s="21">
        <f>DATE(Query1[[#This Row],[Year]], B202, 1)</f>
        <v>38961</v>
      </c>
      <c r="B202" s="118">
        <v>9</v>
      </c>
      <c r="C202" s="27" t="s">
        <v>19</v>
      </c>
      <c r="D202" s="27">
        <v>2006</v>
      </c>
      <c r="E202">
        <v>403476</v>
      </c>
      <c r="F202">
        <f t="shared" si="2"/>
        <v>413686</v>
      </c>
      <c r="G202" s="117">
        <f>ROUND(((Query1[[#This Row],[EMPFTE]]-F202)/F202)*100,1)</f>
        <v>-2.5</v>
      </c>
      <c r="H202" s="11">
        <v>0</v>
      </c>
    </row>
    <row r="203" spans="1:8" x14ac:dyDescent="0.25">
      <c r="A203" s="21">
        <f>DATE(Query1[[#This Row],[Year]], B203, 1)</f>
        <v>38991</v>
      </c>
      <c r="B203" s="118">
        <v>10</v>
      </c>
      <c r="C203" s="27" t="s">
        <v>20</v>
      </c>
      <c r="D203" s="27">
        <v>2006</v>
      </c>
      <c r="E203">
        <v>402907</v>
      </c>
      <c r="F203">
        <f t="shared" si="2"/>
        <v>412810</v>
      </c>
      <c r="G203" s="117">
        <f>ROUND(((Query1[[#This Row],[EMPFTE]]-F203)/F203)*100,1)</f>
        <v>-2.4</v>
      </c>
      <c r="H203" s="11">
        <v>0</v>
      </c>
    </row>
    <row r="204" spans="1:8" x14ac:dyDescent="0.25">
      <c r="A204" s="21">
        <f>DATE(Query1[[#This Row],[Year]], B204, 1)</f>
        <v>39022</v>
      </c>
      <c r="B204" s="118">
        <v>11</v>
      </c>
      <c r="C204" s="27" t="s">
        <v>21</v>
      </c>
      <c r="D204" s="27">
        <v>2006</v>
      </c>
      <c r="E204">
        <v>403726</v>
      </c>
      <c r="F204">
        <f t="shared" si="2"/>
        <v>410727</v>
      </c>
      <c r="G204" s="117">
        <f>ROUND(((Query1[[#This Row],[EMPFTE]]-F204)/F204)*100,1)</f>
        <v>-1.7</v>
      </c>
      <c r="H204" s="11">
        <v>0</v>
      </c>
    </row>
    <row r="205" spans="1:8" x14ac:dyDescent="0.25">
      <c r="A205" s="21">
        <f>DATE(Query1[[#This Row],[Year]], B205, 1)</f>
        <v>39052</v>
      </c>
      <c r="B205" s="118">
        <v>12</v>
      </c>
      <c r="C205" s="27" t="s">
        <v>22</v>
      </c>
      <c r="D205" s="27">
        <v>2006</v>
      </c>
      <c r="E205">
        <v>404249</v>
      </c>
      <c r="F205">
        <f t="shared" si="2"/>
        <v>408850</v>
      </c>
      <c r="G205" s="117">
        <f>ROUND(((Query1[[#This Row],[EMPFTE]]-F205)/F205)*100,1)</f>
        <v>-1.1000000000000001</v>
      </c>
      <c r="H205" s="11">
        <v>0</v>
      </c>
    </row>
    <row r="206" spans="1:8" x14ac:dyDescent="0.25">
      <c r="A206" s="21">
        <f>DATE(Query1[[#This Row],[Year]], B206, 1)</f>
        <v>39083</v>
      </c>
      <c r="B206" s="118">
        <v>1</v>
      </c>
      <c r="C206" s="27" t="s">
        <v>11</v>
      </c>
      <c r="D206" s="27">
        <v>2007</v>
      </c>
      <c r="E206">
        <v>403730</v>
      </c>
      <c r="F206">
        <f t="shared" ref="F206:F269" si="3">E194</f>
        <v>405214</v>
      </c>
      <c r="G206" s="117">
        <f>ROUND(((Query1[[#This Row],[EMPFTE]]-F206)/F206)*100,1)</f>
        <v>-0.4</v>
      </c>
      <c r="H206" s="11">
        <v>0</v>
      </c>
    </row>
    <row r="207" spans="1:8" x14ac:dyDescent="0.25">
      <c r="A207" s="21">
        <f>DATE(Query1[[#This Row],[Year]], B207, 1)</f>
        <v>39114</v>
      </c>
      <c r="B207" s="118">
        <v>2</v>
      </c>
      <c r="C207" s="27" t="s">
        <v>12</v>
      </c>
      <c r="D207" s="27">
        <v>2007</v>
      </c>
      <c r="E207">
        <v>406207</v>
      </c>
      <c r="F207">
        <f t="shared" si="3"/>
        <v>402836</v>
      </c>
      <c r="G207" s="117">
        <f>ROUND(((Query1[[#This Row],[EMPFTE]]-F207)/F207)*100,1)</f>
        <v>0.8</v>
      </c>
      <c r="H207" s="11">
        <v>0</v>
      </c>
    </row>
    <row r="208" spans="1:8" x14ac:dyDescent="0.25">
      <c r="A208" s="21">
        <f>DATE(Query1[[#This Row],[Year]], B208, 1)</f>
        <v>39142</v>
      </c>
      <c r="B208" s="118">
        <v>3</v>
      </c>
      <c r="C208" s="27" t="s">
        <v>13</v>
      </c>
      <c r="D208" s="27">
        <v>2007</v>
      </c>
      <c r="E208">
        <v>407523</v>
      </c>
      <c r="F208">
        <f t="shared" si="3"/>
        <v>404374</v>
      </c>
      <c r="G208" s="117">
        <f>ROUND(((Query1[[#This Row],[EMPFTE]]-F208)/F208)*100,1)</f>
        <v>0.8</v>
      </c>
      <c r="H208" s="11">
        <v>0</v>
      </c>
    </row>
    <row r="209" spans="1:8" x14ac:dyDescent="0.25">
      <c r="A209" s="21">
        <f>DATE(Query1[[#This Row],[Year]], B209, 1)</f>
        <v>39173</v>
      </c>
      <c r="B209" s="118">
        <v>4</v>
      </c>
      <c r="C209" s="27" t="s">
        <v>14</v>
      </c>
      <c r="D209" s="27">
        <v>2007</v>
      </c>
      <c r="E209">
        <v>409689</v>
      </c>
      <c r="F209">
        <f t="shared" si="3"/>
        <v>403935</v>
      </c>
      <c r="G209" s="117">
        <f>ROUND(((Query1[[#This Row],[EMPFTE]]-F209)/F209)*100,1)</f>
        <v>1.4</v>
      </c>
      <c r="H209" s="11">
        <v>0</v>
      </c>
    </row>
    <row r="210" spans="1:8" x14ac:dyDescent="0.25">
      <c r="A210" s="21">
        <f>DATE(Query1[[#This Row],[Year]], B210, 1)</f>
        <v>39203</v>
      </c>
      <c r="B210" s="118">
        <v>5</v>
      </c>
      <c r="C210" s="27" t="s">
        <v>15</v>
      </c>
      <c r="D210" s="27">
        <v>2007</v>
      </c>
      <c r="E210">
        <v>411922</v>
      </c>
      <c r="F210">
        <f t="shared" si="3"/>
        <v>403667</v>
      </c>
      <c r="G210" s="117">
        <f>ROUND(((Query1[[#This Row],[EMPFTE]]-F210)/F210)*100,1)</f>
        <v>2</v>
      </c>
      <c r="H210" s="11">
        <v>0</v>
      </c>
    </row>
    <row r="211" spans="1:8" x14ac:dyDescent="0.25">
      <c r="A211" s="21">
        <f>DATE(Query1[[#This Row],[Year]], B211, 1)</f>
        <v>39234</v>
      </c>
      <c r="B211" s="118">
        <v>6</v>
      </c>
      <c r="C211" s="27" t="s">
        <v>16</v>
      </c>
      <c r="D211" s="27">
        <v>2007</v>
      </c>
      <c r="E211">
        <v>413736</v>
      </c>
      <c r="F211">
        <f t="shared" si="3"/>
        <v>403250</v>
      </c>
      <c r="G211" s="117">
        <f>ROUND(((Query1[[#This Row],[EMPFTE]]-F211)/F211)*100,1)</f>
        <v>2.6</v>
      </c>
      <c r="H211" s="11">
        <v>0</v>
      </c>
    </row>
    <row r="212" spans="1:8" x14ac:dyDescent="0.25">
      <c r="A212" s="21">
        <f>DATE(Query1[[#This Row],[Year]], B212, 1)</f>
        <v>39264</v>
      </c>
      <c r="B212" s="118">
        <v>7</v>
      </c>
      <c r="C212" s="27" t="s">
        <v>17</v>
      </c>
      <c r="D212" s="27">
        <v>2007</v>
      </c>
      <c r="E212">
        <v>414315</v>
      </c>
      <c r="F212">
        <f t="shared" si="3"/>
        <v>402991</v>
      </c>
      <c r="G212" s="117">
        <f>ROUND(((Query1[[#This Row],[EMPFTE]]-F212)/F212)*100,1)</f>
        <v>2.8</v>
      </c>
      <c r="H212" s="11">
        <v>0</v>
      </c>
    </row>
    <row r="213" spans="1:8" x14ac:dyDescent="0.25">
      <c r="A213" s="21">
        <f>DATE(Query1[[#This Row],[Year]], B213, 1)</f>
        <v>39295</v>
      </c>
      <c r="B213" s="118">
        <v>8</v>
      </c>
      <c r="C213" s="27" t="s">
        <v>18</v>
      </c>
      <c r="D213" s="27">
        <v>2007</v>
      </c>
      <c r="E213">
        <v>415228</v>
      </c>
      <c r="F213">
        <f t="shared" si="3"/>
        <v>404118</v>
      </c>
      <c r="G213" s="117">
        <f>ROUND(((Query1[[#This Row],[EMPFTE]]-F213)/F213)*100,1)</f>
        <v>2.7</v>
      </c>
      <c r="H213" s="11">
        <v>0</v>
      </c>
    </row>
    <row r="214" spans="1:8" x14ac:dyDescent="0.25">
      <c r="A214" s="21">
        <f>DATE(Query1[[#This Row],[Year]], B214, 1)</f>
        <v>39326</v>
      </c>
      <c r="B214" s="118">
        <v>9</v>
      </c>
      <c r="C214" s="27" t="s">
        <v>19</v>
      </c>
      <c r="D214" s="27">
        <v>2007</v>
      </c>
      <c r="E214">
        <v>416084</v>
      </c>
      <c r="F214">
        <f t="shared" si="3"/>
        <v>403476</v>
      </c>
      <c r="G214" s="117">
        <f>ROUND(((Query1[[#This Row],[EMPFTE]]-F214)/F214)*100,1)</f>
        <v>3.1</v>
      </c>
      <c r="H214" s="11">
        <v>0</v>
      </c>
    </row>
    <row r="215" spans="1:8" x14ac:dyDescent="0.25">
      <c r="A215" s="21">
        <f>DATE(Query1[[#This Row],[Year]], B215, 1)</f>
        <v>39356</v>
      </c>
      <c r="B215" s="118">
        <v>10</v>
      </c>
      <c r="C215" s="27" t="s">
        <v>20</v>
      </c>
      <c r="D215" s="27">
        <v>2007</v>
      </c>
      <c r="E215">
        <v>417777</v>
      </c>
      <c r="F215">
        <f t="shared" si="3"/>
        <v>402907</v>
      </c>
      <c r="G215" s="117">
        <f>ROUND(((Query1[[#This Row],[EMPFTE]]-F215)/F215)*100,1)</f>
        <v>3.7</v>
      </c>
      <c r="H215" s="11">
        <v>0</v>
      </c>
    </row>
    <row r="216" spans="1:8" x14ac:dyDescent="0.25">
      <c r="A216" s="21">
        <f>DATE(Query1[[#This Row],[Year]], B216, 1)</f>
        <v>39387</v>
      </c>
      <c r="B216" s="118">
        <v>11</v>
      </c>
      <c r="C216" s="27" t="s">
        <v>21</v>
      </c>
      <c r="D216" s="27">
        <v>2007</v>
      </c>
      <c r="E216">
        <v>419313</v>
      </c>
      <c r="F216">
        <f t="shared" si="3"/>
        <v>403726</v>
      </c>
      <c r="G216" s="117">
        <f>ROUND(((Query1[[#This Row],[EMPFTE]]-F216)/F216)*100,1)</f>
        <v>3.9</v>
      </c>
      <c r="H216" s="11">
        <v>0</v>
      </c>
    </row>
    <row r="217" spans="1:8" x14ac:dyDescent="0.25">
      <c r="A217" s="21">
        <f>DATE(Query1[[#This Row],[Year]], B217, 1)</f>
        <v>39417</v>
      </c>
      <c r="B217" s="118">
        <v>12</v>
      </c>
      <c r="C217" s="27" t="s">
        <v>22</v>
      </c>
      <c r="D217" s="27">
        <v>2007</v>
      </c>
      <c r="E217">
        <v>417278</v>
      </c>
      <c r="F217">
        <f t="shared" si="3"/>
        <v>404249</v>
      </c>
      <c r="G217" s="117">
        <f>ROUND(((Query1[[#This Row],[EMPFTE]]-F217)/F217)*100,1)</f>
        <v>3.2</v>
      </c>
      <c r="H217" s="11">
        <v>1</v>
      </c>
    </row>
    <row r="218" spans="1:8" x14ac:dyDescent="0.25">
      <c r="A218" s="21">
        <f>DATE(Query1[[#This Row],[Year]], B218, 1)</f>
        <v>39448</v>
      </c>
      <c r="B218" s="118">
        <v>1</v>
      </c>
      <c r="C218" s="27" t="s">
        <v>11</v>
      </c>
      <c r="D218" s="27">
        <v>2008</v>
      </c>
      <c r="E218">
        <v>415071</v>
      </c>
      <c r="F218">
        <f t="shared" si="3"/>
        <v>403730</v>
      </c>
      <c r="G218" s="117">
        <f>ROUND(((Query1[[#This Row],[EMPFTE]]-F218)/F218)*100,1)</f>
        <v>2.8</v>
      </c>
      <c r="H218" s="11">
        <v>1</v>
      </c>
    </row>
    <row r="219" spans="1:8" x14ac:dyDescent="0.25">
      <c r="A219" s="21">
        <f>DATE(Query1[[#This Row],[Year]], B219, 1)</f>
        <v>39479</v>
      </c>
      <c r="B219" s="118">
        <v>2</v>
      </c>
      <c r="C219" s="27" t="s">
        <v>12</v>
      </c>
      <c r="D219" s="27">
        <v>2008</v>
      </c>
      <c r="E219">
        <v>415394</v>
      </c>
      <c r="F219">
        <f t="shared" si="3"/>
        <v>406207</v>
      </c>
      <c r="G219" s="117">
        <f>ROUND(((Query1[[#This Row],[EMPFTE]]-F219)/F219)*100,1)</f>
        <v>2.2999999999999998</v>
      </c>
      <c r="H219" s="11">
        <v>1</v>
      </c>
    </row>
    <row r="220" spans="1:8" x14ac:dyDescent="0.25">
      <c r="A220" s="21">
        <f>DATE(Query1[[#This Row],[Year]], B220, 1)</f>
        <v>39508</v>
      </c>
      <c r="B220" s="118">
        <v>3</v>
      </c>
      <c r="C220" s="27" t="s">
        <v>13</v>
      </c>
      <c r="D220" s="27">
        <v>2008</v>
      </c>
      <c r="E220">
        <v>416914</v>
      </c>
      <c r="F220">
        <f t="shared" si="3"/>
        <v>407523</v>
      </c>
      <c r="G220" s="117">
        <f>ROUND(((Query1[[#This Row],[EMPFTE]]-F220)/F220)*100,1)</f>
        <v>2.2999999999999998</v>
      </c>
      <c r="H220" s="11">
        <v>1</v>
      </c>
    </row>
    <row r="221" spans="1:8" x14ac:dyDescent="0.25">
      <c r="A221" s="21">
        <f>DATE(Query1[[#This Row],[Year]], B221, 1)</f>
        <v>39539</v>
      </c>
      <c r="B221" s="118">
        <v>4</v>
      </c>
      <c r="C221" s="27" t="s">
        <v>14</v>
      </c>
      <c r="D221" s="27">
        <v>2008</v>
      </c>
      <c r="E221">
        <v>415389</v>
      </c>
      <c r="F221">
        <f t="shared" si="3"/>
        <v>409689</v>
      </c>
      <c r="G221" s="117">
        <f>ROUND(((Query1[[#This Row],[EMPFTE]]-F221)/F221)*100,1)</f>
        <v>1.4</v>
      </c>
      <c r="H221" s="11">
        <v>1</v>
      </c>
    </row>
    <row r="222" spans="1:8" x14ac:dyDescent="0.25">
      <c r="A222" s="21">
        <f>DATE(Query1[[#This Row],[Year]], B222, 1)</f>
        <v>39569</v>
      </c>
      <c r="B222" s="118">
        <v>5</v>
      </c>
      <c r="C222" s="27" t="s">
        <v>15</v>
      </c>
      <c r="D222" s="27">
        <v>2008</v>
      </c>
      <c r="E222">
        <v>415492</v>
      </c>
      <c r="F222">
        <f t="shared" si="3"/>
        <v>411922</v>
      </c>
      <c r="G222" s="117">
        <f>ROUND(((Query1[[#This Row],[EMPFTE]]-F222)/F222)*100,1)</f>
        <v>0.9</v>
      </c>
      <c r="H222" s="11">
        <v>1</v>
      </c>
    </row>
    <row r="223" spans="1:8" x14ac:dyDescent="0.25">
      <c r="A223" s="21">
        <f>DATE(Query1[[#This Row],[Year]], B223, 1)</f>
        <v>39600</v>
      </c>
      <c r="B223" s="118">
        <v>6</v>
      </c>
      <c r="C223" s="27" t="s">
        <v>16</v>
      </c>
      <c r="D223" s="27">
        <v>2008</v>
      </c>
      <c r="E223">
        <v>414155</v>
      </c>
      <c r="F223">
        <f t="shared" si="3"/>
        <v>413736</v>
      </c>
      <c r="G223" s="117">
        <f>ROUND(((Query1[[#This Row],[EMPFTE]]-F223)/F223)*100,1)</f>
        <v>0.1</v>
      </c>
      <c r="H223" s="11">
        <v>1</v>
      </c>
    </row>
    <row r="224" spans="1:8" x14ac:dyDescent="0.25">
      <c r="A224" s="21">
        <f>DATE(Query1[[#This Row],[Year]], B224, 1)</f>
        <v>39630</v>
      </c>
      <c r="B224" s="118">
        <v>7</v>
      </c>
      <c r="C224" s="27" t="s">
        <v>17</v>
      </c>
      <c r="D224" s="27">
        <v>2008</v>
      </c>
      <c r="E224">
        <v>411095</v>
      </c>
      <c r="F224">
        <f t="shared" si="3"/>
        <v>414315</v>
      </c>
      <c r="G224" s="117">
        <f>ROUND(((Query1[[#This Row],[EMPFTE]]-F224)/F224)*100,1)</f>
        <v>-0.8</v>
      </c>
      <c r="H224" s="11">
        <v>1</v>
      </c>
    </row>
    <row r="225" spans="1:8" x14ac:dyDescent="0.25">
      <c r="A225" s="21">
        <f>DATE(Query1[[#This Row],[Year]], B225, 1)</f>
        <v>39661</v>
      </c>
      <c r="B225" s="118">
        <v>8</v>
      </c>
      <c r="C225" s="27" t="s">
        <v>18</v>
      </c>
      <c r="D225" s="27">
        <v>2008</v>
      </c>
      <c r="E225">
        <v>406463</v>
      </c>
      <c r="F225">
        <f t="shared" si="3"/>
        <v>415228</v>
      </c>
      <c r="G225" s="117">
        <f>ROUND(((Query1[[#This Row],[EMPFTE]]-F225)/F225)*100,1)</f>
        <v>-2.1</v>
      </c>
      <c r="H225" s="11">
        <v>1</v>
      </c>
    </row>
    <row r="226" spans="1:8" x14ac:dyDescent="0.25">
      <c r="A226" s="21">
        <f>DATE(Query1[[#This Row],[Year]], B226, 1)</f>
        <v>39692</v>
      </c>
      <c r="B226" s="118">
        <v>9</v>
      </c>
      <c r="C226" s="27" t="s">
        <v>19</v>
      </c>
      <c r="D226" s="27">
        <v>2008</v>
      </c>
      <c r="E226">
        <v>397303</v>
      </c>
      <c r="F226">
        <f t="shared" si="3"/>
        <v>416084</v>
      </c>
      <c r="G226" s="117">
        <f>ROUND(((Query1[[#This Row],[EMPFTE]]-F226)/F226)*100,1)</f>
        <v>-4.5</v>
      </c>
      <c r="H226" s="11">
        <v>1</v>
      </c>
    </row>
    <row r="227" spans="1:8" x14ac:dyDescent="0.25">
      <c r="A227" s="21">
        <f>DATE(Query1[[#This Row],[Year]], B227, 1)</f>
        <v>39722</v>
      </c>
      <c r="B227" s="118">
        <v>10</v>
      </c>
      <c r="C227" s="27" t="s">
        <v>20</v>
      </c>
      <c r="D227" s="27">
        <v>2008</v>
      </c>
      <c r="E227">
        <v>394173</v>
      </c>
      <c r="F227">
        <f t="shared" si="3"/>
        <v>417777</v>
      </c>
      <c r="G227" s="117">
        <f>ROUND(((Query1[[#This Row],[EMPFTE]]-F227)/F227)*100,1)</f>
        <v>-5.6</v>
      </c>
      <c r="H227" s="11">
        <v>1</v>
      </c>
    </row>
    <row r="228" spans="1:8" x14ac:dyDescent="0.25">
      <c r="A228" s="21">
        <f>DATE(Query1[[#This Row],[Year]], B228, 1)</f>
        <v>39753</v>
      </c>
      <c r="B228" s="118">
        <v>11</v>
      </c>
      <c r="C228" s="27" t="s">
        <v>21</v>
      </c>
      <c r="D228" s="27">
        <v>2008</v>
      </c>
      <c r="E228">
        <v>392106</v>
      </c>
      <c r="F228">
        <f t="shared" si="3"/>
        <v>419313</v>
      </c>
      <c r="G228" s="117">
        <f>ROUND(((Query1[[#This Row],[EMPFTE]]-F228)/F228)*100,1)</f>
        <v>-6.5</v>
      </c>
      <c r="H228" s="11">
        <v>1</v>
      </c>
    </row>
    <row r="229" spans="1:8" x14ac:dyDescent="0.25">
      <c r="A229" s="21">
        <f>DATE(Query1[[#This Row],[Year]], B229, 1)</f>
        <v>39783</v>
      </c>
      <c r="B229" s="118">
        <v>12</v>
      </c>
      <c r="C229" s="27" t="s">
        <v>22</v>
      </c>
      <c r="D229" s="27">
        <v>2008</v>
      </c>
      <c r="E229">
        <v>391813</v>
      </c>
      <c r="F229">
        <f t="shared" si="3"/>
        <v>417278</v>
      </c>
      <c r="G229" s="117">
        <f>ROUND(((Query1[[#This Row],[EMPFTE]]-F229)/F229)*100,1)</f>
        <v>-6.1</v>
      </c>
      <c r="H229" s="11">
        <v>1</v>
      </c>
    </row>
    <row r="230" spans="1:8" x14ac:dyDescent="0.25">
      <c r="A230" s="21">
        <f>DATE(Query1[[#This Row],[Year]], B230, 1)</f>
        <v>39814</v>
      </c>
      <c r="B230" s="118">
        <v>1</v>
      </c>
      <c r="C230" s="27" t="s">
        <v>11</v>
      </c>
      <c r="D230" s="27">
        <v>2009</v>
      </c>
      <c r="E230">
        <v>390584</v>
      </c>
      <c r="F230">
        <f t="shared" si="3"/>
        <v>415071</v>
      </c>
      <c r="G230" s="117">
        <f>ROUND(((Query1[[#This Row],[EMPFTE]]-F230)/F230)*100,1)</f>
        <v>-5.9</v>
      </c>
      <c r="H230" s="11">
        <v>1</v>
      </c>
    </row>
    <row r="231" spans="1:8" x14ac:dyDescent="0.25">
      <c r="A231" s="21">
        <f>DATE(Query1[[#This Row],[Year]], B231, 1)</f>
        <v>39845</v>
      </c>
      <c r="B231" s="118">
        <v>2</v>
      </c>
      <c r="C231" s="27" t="s">
        <v>12</v>
      </c>
      <c r="D231" s="27">
        <v>2009</v>
      </c>
      <c r="E231">
        <v>391605</v>
      </c>
      <c r="F231">
        <f t="shared" si="3"/>
        <v>415394</v>
      </c>
      <c r="G231" s="117">
        <f>ROUND(((Query1[[#This Row],[EMPFTE]]-F231)/F231)*100,1)</f>
        <v>-5.7</v>
      </c>
      <c r="H231" s="11">
        <v>1</v>
      </c>
    </row>
    <row r="232" spans="1:8" x14ac:dyDescent="0.25">
      <c r="A232" s="21">
        <f>DATE(Query1[[#This Row],[Year]], B232, 1)</f>
        <v>39873</v>
      </c>
      <c r="B232" s="118">
        <v>3</v>
      </c>
      <c r="C232" s="27" t="s">
        <v>13</v>
      </c>
      <c r="D232" s="27">
        <v>2009</v>
      </c>
      <c r="E232">
        <v>392053</v>
      </c>
      <c r="F232">
        <f t="shared" si="3"/>
        <v>416914</v>
      </c>
      <c r="G232" s="117">
        <f>ROUND(((Query1[[#This Row],[EMPFTE]]-F232)/F232)*100,1)</f>
        <v>-6</v>
      </c>
      <c r="H232" s="11">
        <v>1</v>
      </c>
    </row>
    <row r="233" spans="1:8" x14ac:dyDescent="0.25">
      <c r="A233" s="21">
        <f>DATE(Query1[[#This Row],[Year]], B233, 1)</f>
        <v>39904</v>
      </c>
      <c r="B233" s="118">
        <v>4</v>
      </c>
      <c r="C233" s="27" t="s">
        <v>14</v>
      </c>
      <c r="D233" s="27">
        <v>2009</v>
      </c>
      <c r="E233">
        <v>392112</v>
      </c>
      <c r="F233">
        <f t="shared" si="3"/>
        <v>415389</v>
      </c>
      <c r="G233" s="117">
        <f>ROUND(((Query1[[#This Row],[EMPFTE]]-F233)/F233)*100,1)</f>
        <v>-5.6</v>
      </c>
      <c r="H233" s="11">
        <v>1</v>
      </c>
    </row>
    <row r="234" spans="1:8" x14ac:dyDescent="0.25">
      <c r="A234" s="21">
        <f>DATE(Query1[[#This Row],[Year]], B234, 1)</f>
        <v>39934</v>
      </c>
      <c r="B234" s="118">
        <v>5</v>
      </c>
      <c r="C234" s="27" t="s">
        <v>15</v>
      </c>
      <c r="D234" s="27">
        <v>2009</v>
      </c>
      <c r="E234">
        <v>387442</v>
      </c>
      <c r="F234">
        <f t="shared" si="3"/>
        <v>415492</v>
      </c>
      <c r="G234" s="117">
        <f>ROUND(((Query1[[#This Row],[EMPFTE]]-F234)/F234)*100,1)</f>
        <v>-6.8</v>
      </c>
      <c r="H234" s="11">
        <v>1</v>
      </c>
    </row>
    <row r="235" spans="1:8" x14ac:dyDescent="0.25">
      <c r="A235" s="21">
        <f>DATE(Query1[[#This Row],[Year]], B235, 1)</f>
        <v>39965</v>
      </c>
      <c r="B235" s="118">
        <v>6</v>
      </c>
      <c r="C235" s="27" t="s">
        <v>16</v>
      </c>
      <c r="D235" s="27">
        <v>2009</v>
      </c>
      <c r="E235">
        <v>387677</v>
      </c>
      <c r="F235">
        <f t="shared" si="3"/>
        <v>414155</v>
      </c>
      <c r="G235" s="117">
        <f>ROUND(((Query1[[#This Row],[EMPFTE]]-F235)/F235)*100,1)</f>
        <v>-6.4</v>
      </c>
      <c r="H235" s="11">
        <v>1</v>
      </c>
    </row>
    <row r="236" spans="1:8" x14ac:dyDescent="0.25">
      <c r="A236" s="21">
        <f>DATE(Query1[[#This Row],[Year]], B236, 1)</f>
        <v>39995</v>
      </c>
      <c r="B236" s="118">
        <v>7</v>
      </c>
      <c r="C236" s="27" t="s">
        <v>17</v>
      </c>
      <c r="D236" s="27">
        <v>2009</v>
      </c>
      <c r="E236">
        <v>386779</v>
      </c>
      <c r="F236">
        <f t="shared" si="3"/>
        <v>411095</v>
      </c>
      <c r="G236" s="117">
        <f>ROUND(((Query1[[#This Row],[EMPFTE]]-F236)/F236)*100,1)</f>
        <v>-5.9</v>
      </c>
      <c r="H236" s="11">
        <v>0</v>
      </c>
    </row>
    <row r="237" spans="1:8" x14ac:dyDescent="0.25">
      <c r="A237" s="21">
        <f>DATE(Query1[[#This Row],[Year]], B237, 1)</f>
        <v>40026</v>
      </c>
      <c r="B237" s="118">
        <v>8</v>
      </c>
      <c r="C237" s="27" t="s">
        <v>18</v>
      </c>
      <c r="D237" s="27">
        <v>2009</v>
      </c>
      <c r="E237">
        <v>384310</v>
      </c>
      <c r="F237">
        <f t="shared" si="3"/>
        <v>406463</v>
      </c>
      <c r="G237" s="117">
        <f>ROUND(((Query1[[#This Row],[EMPFTE]]-F237)/F237)*100,1)</f>
        <v>-5.5</v>
      </c>
      <c r="H237" s="11">
        <v>0</v>
      </c>
    </row>
    <row r="238" spans="1:8" x14ac:dyDescent="0.25">
      <c r="A238" s="21">
        <f>DATE(Query1[[#This Row],[Year]], B238, 1)</f>
        <v>40057</v>
      </c>
      <c r="B238" s="118">
        <v>9</v>
      </c>
      <c r="C238" s="27" t="s">
        <v>19</v>
      </c>
      <c r="D238" s="27">
        <v>2009</v>
      </c>
      <c r="E238">
        <v>379932</v>
      </c>
      <c r="F238">
        <f t="shared" si="3"/>
        <v>397303</v>
      </c>
      <c r="G238" s="117">
        <f>ROUND(((Query1[[#This Row],[EMPFTE]]-F238)/F238)*100,1)</f>
        <v>-4.4000000000000004</v>
      </c>
      <c r="H238" s="11">
        <v>0</v>
      </c>
    </row>
    <row r="239" spans="1:8" x14ac:dyDescent="0.25">
      <c r="A239" s="21">
        <f>DATE(Query1[[#This Row],[Year]], B239, 1)</f>
        <v>40087</v>
      </c>
      <c r="B239" s="118">
        <v>10</v>
      </c>
      <c r="C239" s="27" t="s">
        <v>20</v>
      </c>
      <c r="D239" s="27">
        <v>2009</v>
      </c>
      <c r="E239">
        <v>377975</v>
      </c>
      <c r="F239">
        <f t="shared" si="3"/>
        <v>394173</v>
      </c>
      <c r="G239" s="117">
        <f>ROUND(((Query1[[#This Row],[EMPFTE]]-F239)/F239)*100,1)</f>
        <v>-4.0999999999999996</v>
      </c>
      <c r="H239" s="11">
        <v>0</v>
      </c>
    </row>
    <row r="240" spans="1:8" x14ac:dyDescent="0.25">
      <c r="A240" s="21">
        <f>DATE(Query1[[#This Row],[Year]], B240, 1)</f>
        <v>40118</v>
      </c>
      <c r="B240" s="118">
        <v>11</v>
      </c>
      <c r="C240" s="27" t="s">
        <v>21</v>
      </c>
      <c r="D240" s="27">
        <v>2009</v>
      </c>
      <c r="E240">
        <v>379368</v>
      </c>
      <c r="F240">
        <f t="shared" si="3"/>
        <v>392106</v>
      </c>
      <c r="G240" s="117">
        <f>ROUND(((Query1[[#This Row],[EMPFTE]]-F240)/F240)*100,1)</f>
        <v>-3.2</v>
      </c>
      <c r="H240" s="11">
        <v>0</v>
      </c>
    </row>
    <row r="241" spans="1:8" x14ac:dyDescent="0.25">
      <c r="A241" s="21">
        <f>DATE(Query1[[#This Row],[Year]], B241, 1)</f>
        <v>40148</v>
      </c>
      <c r="B241" s="118">
        <v>12</v>
      </c>
      <c r="C241" s="27" t="s">
        <v>22</v>
      </c>
      <c r="D241" s="27">
        <v>2009</v>
      </c>
      <c r="E241">
        <v>379698</v>
      </c>
      <c r="F241">
        <f t="shared" si="3"/>
        <v>391813</v>
      </c>
      <c r="G241" s="117">
        <f>ROUND(((Query1[[#This Row],[EMPFTE]]-F241)/F241)*100,1)</f>
        <v>-3.1</v>
      </c>
      <c r="H241" s="11">
        <v>0</v>
      </c>
    </row>
    <row r="242" spans="1:8" x14ac:dyDescent="0.25">
      <c r="A242" s="21">
        <f>DATE(Query1[[#This Row],[Year]], B242, 1)</f>
        <v>40179</v>
      </c>
      <c r="B242" s="118">
        <v>1</v>
      </c>
      <c r="C242" s="27" t="s">
        <v>11</v>
      </c>
      <c r="D242" s="27">
        <v>2010</v>
      </c>
      <c r="E242">
        <v>379322</v>
      </c>
      <c r="F242">
        <f t="shared" si="3"/>
        <v>390584</v>
      </c>
      <c r="G242" s="117">
        <f>ROUND(((Query1[[#This Row],[EMPFTE]]-F242)/F242)*100,1)</f>
        <v>-2.9</v>
      </c>
      <c r="H242" s="11">
        <v>0</v>
      </c>
    </row>
    <row r="243" spans="1:8" x14ac:dyDescent="0.25">
      <c r="A243" s="21">
        <f>DATE(Query1[[#This Row],[Year]], B243, 1)</f>
        <v>40210</v>
      </c>
      <c r="B243" s="118">
        <v>2</v>
      </c>
      <c r="C243" s="27" t="s">
        <v>12</v>
      </c>
      <c r="D243" s="27">
        <v>2010</v>
      </c>
      <c r="E243">
        <v>378555</v>
      </c>
      <c r="F243">
        <f t="shared" si="3"/>
        <v>391605</v>
      </c>
      <c r="G243" s="117">
        <f>ROUND(((Query1[[#This Row],[EMPFTE]]-F243)/F243)*100,1)</f>
        <v>-3.3</v>
      </c>
      <c r="H243" s="11">
        <v>0</v>
      </c>
    </row>
    <row r="244" spans="1:8" x14ac:dyDescent="0.25">
      <c r="A244" s="21">
        <f>DATE(Query1[[#This Row],[Year]], B244, 1)</f>
        <v>40238</v>
      </c>
      <c r="B244" s="118">
        <v>3</v>
      </c>
      <c r="C244" s="27" t="s">
        <v>13</v>
      </c>
      <c r="D244" s="27">
        <v>2010</v>
      </c>
      <c r="E244">
        <v>377807</v>
      </c>
      <c r="F244">
        <f t="shared" si="3"/>
        <v>392053</v>
      </c>
      <c r="G244" s="117">
        <f>ROUND(((Query1[[#This Row],[EMPFTE]]-F244)/F244)*100,1)</f>
        <v>-3.6</v>
      </c>
      <c r="H244" s="11">
        <v>0</v>
      </c>
    </row>
    <row r="245" spans="1:8" x14ac:dyDescent="0.25">
      <c r="A245" s="21">
        <f>DATE(Query1[[#This Row],[Year]], B245, 1)</f>
        <v>40269</v>
      </c>
      <c r="B245" s="118">
        <v>4</v>
      </c>
      <c r="C245" s="27" t="s">
        <v>14</v>
      </c>
      <c r="D245" s="27">
        <v>2010</v>
      </c>
      <c r="E245">
        <v>376663</v>
      </c>
      <c r="F245">
        <f t="shared" si="3"/>
        <v>392112</v>
      </c>
      <c r="G245" s="117">
        <f>ROUND(((Query1[[#This Row],[EMPFTE]]-F245)/F245)*100,1)</f>
        <v>-3.9</v>
      </c>
      <c r="H245" s="11">
        <v>0</v>
      </c>
    </row>
    <row r="246" spans="1:8" x14ac:dyDescent="0.25">
      <c r="A246" s="21">
        <f>DATE(Query1[[#This Row],[Year]], B246, 1)</f>
        <v>40299</v>
      </c>
      <c r="B246" s="118">
        <v>5</v>
      </c>
      <c r="C246" s="27" t="s">
        <v>15</v>
      </c>
      <c r="D246" s="27">
        <v>2010</v>
      </c>
      <c r="E246">
        <v>377515</v>
      </c>
      <c r="F246">
        <f t="shared" si="3"/>
        <v>387442</v>
      </c>
      <c r="G246" s="117">
        <f>ROUND(((Query1[[#This Row],[EMPFTE]]-F246)/F246)*100,1)</f>
        <v>-2.6</v>
      </c>
      <c r="H246" s="11">
        <v>0</v>
      </c>
    </row>
    <row r="247" spans="1:8" x14ac:dyDescent="0.25">
      <c r="A247" s="21">
        <f>DATE(Query1[[#This Row],[Year]], B247, 1)</f>
        <v>40330</v>
      </c>
      <c r="B247" s="118">
        <v>6</v>
      </c>
      <c r="C247" s="27" t="s">
        <v>16</v>
      </c>
      <c r="D247" s="27">
        <v>2010</v>
      </c>
      <c r="E247">
        <v>378859</v>
      </c>
      <c r="F247">
        <f t="shared" si="3"/>
        <v>387677</v>
      </c>
      <c r="G247" s="117">
        <f>ROUND(((Query1[[#This Row],[EMPFTE]]-F247)/F247)*100,1)</f>
        <v>-2.2999999999999998</v>
      </c>
      <c r="H247" s="11">
        <v>0</v>
      </c>
    </row>
    <row r="248" spans="1:8" x14ac:dyDescent="0.25">
      <c r="A248" s="21">
        <f>DATE(Query1[[#This Row],[Year]], B248, 1)</f>
        <v>40360</v>
      </c>
      <c r="B248" s="118">
        <v>7</v>
      </c>
      <c r="C248" s="27" t="s">
        <v>17</v>
      </c>
      <c r="D248" s="27">
        <v>2010</v>
      </c>
      <c r="E248">
        <v>378068</v>
      </c>
      <c r="F248">
        <f t="shared" si="3"/>
        <v>386779</v>
      </c>
      <c r="G248" s="117">
        <f>ROUND(((Query1[[#This Row],[EMPFTE]]-F248)/F248)*100,1)</f>
        <v>-2.2999999999999998</v>
      </c>
      <c r="H248" s="11">
        <v>0</v>
      </c>
    </row>
    <row r="249" spans="1:8" x14ac:dyDescent="0.25">
      <c r="A249" s="21">
        <f>DATE(Query1[[#This Row],[Year]], B249, 1)</f>
        <v>40391</v>
      </c>
      <c r="B249" s="118">
        <v>8</v>
      </c>
      <c r="C249" s="27" t="s">
        <v>18</v>
      </c>
      <c r="D249" s="27">
        <v>2010</v>
      </c>
      <c r="E249">
        <v>378425</v>
      </c>
      <c r="F249">
        <f t="shared" si="3"/>
        <v>384310</v>
      </c>
      <c r="G249" s="117">
        <f>ROUND(((Query1[[#This Row],[EMPFTE]]-F249)/F249)*100,1)</f>
        <v>-1.5</v>
      </c>
      <c r="H249" s="11">
        <v>0</v>
      </c>
    </row>
    <row r="250" spans="1:8" x14ac:dyDescent="0.25">
      <c r="A250" s="21">
        <f>DATE(Query1[[#This Row],[Year]], B250, 1)</f>
        <v>40422</v>
      </c>
      <c r="B250" s="118">
        <v>9</v>
      </c>
      <c r="C250" s="27" t="s">
        <v>19</v>
      </c>
      <c r="D250" s="27">
        <v>2010</v>
      </c>
      <c r="E250">
        <v>378263</v>
      </c>
      <c r="F250">
        <f t="shared" si="3"/>
        <v>379932</v>
      </c>
      <c r="G250" s="117">
        <f>ROUND(((Query1[[#This Row],[EMPFTE]]-F250)/F250)*100,1)</f>
        <v>-0.4</v>
      </c>
      <c r="H250" s="11">
        <v>0</v>
      </c>
    </row>
    <row r="251" spans="1:8" x14ac:dyDescent="0.25">
      <c r="A251" s="21">
        <f>DATE(Query1[[#This Row],[Year]], B251, 1)</f>
        <v>40452</v>
      </c>
      <c r="B251" s="118">
        <v>10</v>
      </c>
      <c r="C251" s="27" t="s">
        <v>20</v>
      </c>
      <c r="D251" s="27">
        <v>2010</v>
      </c>
      <c r="E251">
        <v>379154</v>
      </c>
      <c r="F251">
        <f t="shared" si="3"/>
        <v>377975</v>
      </c>
      <c r="G251" s="117">
        <f>ROUND(((Query1[[#This Row],[EMPFTE]]-F251)/F251)*100,1)</f>
        <v>0.3</v>
      </c>
      <c r="H251" s="11">
        <v>0</v>
      </c>
    </row>
    <row r="252" spans="1:8" x14ac:dyDescent="0.25">
      <c r="A252" s="21">
        <f>DATE(Query1[[#This Row],[Year]], B252, 1)</f>
        <v>40483</v>
      </c>
      <c r="B252" s="118">
        <v>11</v>
      </c>
      <c r="C252" s="27" t="s">
        <v>21</v>
      </c>
      <c r="D252" s="27">
        <v>2010</v>
      </c>
      <c r="E252">
        <v>380171</v>
      </c>
      <c r="F252">
        <f t="shared" si="3"/>
        <v>379368</v>
      </c>
      <c r="G252" s="117">
        <f>ROUND(((Query1[[#This Row],[EMPFTE]]-F252)/F252)*100,1)</f>
        <v>0.2</v>
      </c>
      <c r="H252" s="11">
        <v>0</v>
      </c>
    </row>
    <row r="253" spans="1:8" x14ac:dyDescent="0.25">
      <c r="A253" s="21">
        <f>DATE(Query1[[#This Row],[Year]], B253, 1)</f>
        <v>40513</v>
      </c>
      <c r="B253" s="118">
        <v>12</v>
      </c>
      <c r="C253" s="27" t="s">
        <v>22</v>
      </c>
      <c r="D253" s="27">
        <v>2010</v>
      </c>
      <c r="E253">
        <v>380409</v>
      </c>
      <c r="F253">
        <f t="shared" si="3"/>
        <v>379698</v>
      </c>
      <c r="G253" s="117">
        <f>ROUND(((Query1[[#This Row],[EMPFTE]]-F253)/F253)*100,1)</f>
        <v>0.2</v>
      </c>
      <c r="H253" s="11">
        <v>0</v>
      </c>
    </row>
    <row r="254" spans="1:8" x14ac:dyDescent="0.25">
      <c r="A254" s="21">
        <f>DATE(Query1[[#This Row],[Year]], B254, 1)</f>
        <v>40544</v>
      </c>
      <c r="B254" s="118">
        <v>1</v>
      </c>
      <c r="C254" s="27" t="s">
        <v>11</v>
      </c>
      <c r="D254" s="27">
        <v>2011</v>
      </c>
      <c r="E254">
        <v>381189</v>
      </c>
      <c r="F254">
        <f t="shared" si="3"/>
        <v>379322</v>
      </c>
      <c r="G254" s="117">
        <f>ROUND(((Query1[[#This Row],[EMPFTE]]-F254)/F254)*100,1)</f>
        <v>0.5</v>
      </c>
      <c r="H254" s="11">
        <v>0</v>
      </c>
    </row>
    <row r="255" spans="1:8" x14ac:dyDescent="0.25">
      <c r="A255" s="21">
        <f>DATE(Query1[[#This Row],[Year]], B255, 1)</f>
        <v>40575</v>
      </c>
      <c r="B255" s="118">
        <v>2</v>
      </c>
      <c r="C255" s="27" t="s">
        <v>12</v>
      </c>
      <c r="D255" s="27">
        <v>2011</v>
      </c>
      <c r="E255">
        <v>382109</v>
      </c>
      <c r="F255">
        <f t="shared" si="3"/>
        <v>378555</v>
      </c>
      <c r="G255" s="117">
        <f>ROUND(((Query1[[#This Row],[EMPFTE]]-F255)/F255)*100,1)</f>
        <v>0.9</v>
      </c>
      <c r="H255" s="11">
        <v>0</v>
      </c>
    </row>
    <row r="256" spans="1:8" x14ac:dyDescent="0.25">
      <c r="A256" s="21">
        <f>DATE(Query1[[#This Row],[Year]], B256, 1)</f>
        <v>40603</v>
      </c>
      <c r="B256" s="118">
        <v>3</v>
      </c>
      <c r="C256" s="27" t="s">
        <v>13</v>
      </c>
      <c r="D256" s="27">
        <v>2011</v>
      </c>
      <c r="E256">
        <v>383311</v>
      </c>
      <c r="F256">
        <f t="shared" si="3"/>
        <v>377807</v>
      </c>
      <c r="G256" s="117">
        <f>ROUND(((Query1[[#This Row],[EMPFTE]]-F256)/F256)*100,1)</f>
        <v>1.5</v>
      </c>
      <c r="H256" s="11">
        <v>0</v>
      </c>
    </row>
    <row r="257" spans="1:8" x14ac:dyDescent="0.25">
      <c r="A257" s="21">
        <f>DATE(Query1[[#This Row],[Year]], B257, 1)</f>
        <v>40634</v>
      </c>
      <c r="B257" s="118">
        <v>4</v>
      </c>
      <c r="C257" s="27" t="s">
        <v>14</v>
      </c>
      <c r="D257" s="27">
        <v>2011</v>
      </c>
      <c r="E257">
        <v>384008</v>
      </c>
      <c r="F257">
        <f t="shared" si="3"/>
        <v>376663</v>
      </c>
      <c r="G257" s="117">
        <f>ROUND(((Query1[[#This Row],[EMPFTE]]-F257)/F257)*100,1)</f>
        <v>2</v>
      </c>
      <c r="H257" s="11">
        <v>0</v>
      </c>
    </row>
    <row r="258" spans="1:8" x14ac:dyDescent="0.25">
      <c r="A258" s="21">
        <f>DATE(Query1[[#This Row],[Year]], B258, 1)</f>
        <v>40664</v>
      </c>
      <c r="B258" s="118">
        <v>5</v>
      </c>
      <c r="C258" s="27" t="s">
        <v>15</v>
      </c>
      <c r="D258" s="27">
        <v>2011</v>
      </c>
      <c r="E258">
        <v>385302</v>
      </c>
      <c r="F258">
        <f t="shared" si="3"/>
        <v>377515</v>
      </c>
      <c r="G258" s="117">
        <f>ROUND(((Query1[[#This Row],[EMPFTE]]-F258)/F258)*100,1)</f>
        <v>2.1</v>
      </c>
      <c r="H258" s="11">
        <v>0</v>
      </c>
    </row>
    <row r="259" spans="1:8" x14ac:dyDescent="0.25">
      <c r="A259" s="21">
        <f>DATE(Query1[[#This Row],[Year]], B259, 1)</f>
        <v>40695</v>
      </c>
      <c r="B259" s="118">
        <v>6</v>
      </c>
      <c r="C259" s="27" t="s">
        <v>16</v>
      </c>
      <c r="D259" s="27">
        <v>2011</v>
      </c>
      <c r="E259">
        <v>387113</v>
      </c>
      <c r="F259">
        <f t="shared" si="3"/>
        <v>378859</v>
      </c>
      <c r="G259" s="117">
        <f>ROUND(((Query1[[#This Row],[EMPFTE]]-F259)/F259)*100,1)</f>
        <v>2.2000000000000002</v>
      </c>
      <c r="H259" s="11">
        <v>0</v>
      </c>
    </row>
    <row r="260" spans="1:8" x14ac:dyDescent="0.25">
      <c r="A260" s="21">
        <f>DATE(Query1[[#This Row],[Year]], B260, 1)</f>
        <v>40725</v>
      </c>
      <c r="B260" s="118">
        <v>7</v>
      </c>
      <c r="C260" s="27" t="s">
        <v>17</v>
      </c>
      <c r="D260" s="27">
        <v>2011</v>
      </c>
      <c r="E260">
        <v>387495</v>
      </c>
      <c r="F260">
        <f t="shared" si="3"/>
        <v>378068</v>
      </c>
      <c r="G260" s="117">
        <f>ROUND(((Query1[[#This Row],[EMPFTE]]-F260)/F260)*100,1)</f>
        <v>2.5</v>
      </c>
      <c r="H260" s="11">
        <v>0</v>
      </c>
    </row>
    <row r="261" spans="1:8" x14ac:dyDescent="0.25">
      <c r="A261" s="21">
        <f>DATE(Query1[[#This Row],[Year]], B261, 1)</f>
        <v>40756</v>
      </c>
      <c r="B261" s="118">
        <v>8</v>
      </c>
      <c r="C261" s="27" t="s">
        <v>18</v>
      </c>
      <c r="D261" s="27">
        <v>2011</v>
      </c>
      <c r="E261">
        <v>387028</v>
      </c>
      <c r="F261">
        <f t="shared" si="3"/>
        <v>378425</v>
      </c>
      <c r="G261" s="117">
        <f>ROUND(((Query1[[#This Row],[EMPFTE]]-F261)/F261)*100,1)</f>
        <v>2.2999999999999998</v>
      </c>
      <c r="H261" s="11">
        <v>0</v>
      </c>
    </row>
    <row r="262" spans="1:8" x14ac:dyDescent="0.25">
      <c r="A262" s="21">
        <f>DATE(Query1[[#This Row],[Year]], B262, 1)</f>
        <v>40787</v>
      </c>
      <c r="B262" s="118">
        <v>9</v>
      </c>
      <c r="C262" s="27" t="s">
        <v>19</v>
      </c>
      <c r="D262" s="27">
        <v>2011</v>
      </c>
      <c r="E262">
        <v>385788</v>
      </c>
      <c r="F262">
        <f t="shared" si="3"/>
        <v>378263</v>
      </c>
      <c r="G262" s="117">
        <f>ROUND(((Query1[[#This Row],[EMPFTE]]-F262)/F262)*100,1)</f>
        <v>2</v>
      </c>
      <c r="H262" s="11">
        <v>0</v>
      </c>
    </row>
    <row r="263" spans="1:8" x14ac:dyDescent="0.25">
      <c r="A263" s="21">
        <f>DATE(Query1[[#This Row],[Year]], B263, 1)</f>
        <v>40817</v>
      </c>
      <c r="B263" s="118">
        <v>10</v>
      </c>
      <c r="C263" s="27" t="s">
        <v>20</v>
      </c>
      <c r="D263" s="27">
        <v>2011</v>
      </c>
      <c r="E263">
        <v>386595</v>
      </c>
      <c r="F263">
        <f t="shared" si="3"/>
        <v>379154</v>
      </c>
      <c r="G263" s="117">
        <f>ROUND(((Query1[[#This Row],[EMPFTE]]-F263)/F263)*100,1)</f>
        <v>2</v>
      </c>
      <c r="H263" s="11">
        <v>0</v>
      </c>
    </row>
    <row r="264" spans="1:8" x14ac:dyDescent="0.25">
      <c r="A264" s="21">
        <f>DATE(Query1[[#This Row],[Year]], B264, 1)</f>
        <v>40848</v>
      </c>
      <c r="B264" s="118">
        <v>11</v>
      </c>
      <c r="C264" s="27" t="s">
        <v>21</v>
      </c>
      <c r="D264" s="27">
        <v>2011</v>
      </c>
      <c r="E264">
        <v>386555</v>
      </c>
      <c r="F264">
        <f t="shared" si="3"/>
        <v>380171</v>
      </c>
      <c r="G264" s="117">
        <f>ROUND(((Query1[[#This Row],[EMPFTE]]-F264)/F264)*100,1)</f>
        <v>1.7</v>
      </c>
      <c r="H264" s="11">
        <v>0</v>
      </c>
    </row>
    <row r="265" spans="1:8" x14ac:dyDescent="0.25">
      <c r="A265" s="21">
        <f>DATE(Query1[[#This Row],[Year]], B265, 1)</f>
        <v>40878</v>
      </c>
      <c r="B265" s="118">
        <v>12</v>
      </c>
      <c r="C265" s="27" t="s">
        <v>22</v>
      </c>
      <c r="D265" s="27">
        <v>2011</v>
      </c>
      <c r="E265">
        <v>386939</v>
      </c>
      <c r="F265">
        <f t="shared" si="3"/>
        <v>380409</v>
      </c>
      <c r="G265" s="117">
        <f>ROUND(((Query1[[#This Row],[EMPFTE]]-F265)/F265)*100,1)</f>
        <v>1.7</v>
      </c>
      <c r="H265" s="11">
        <v>0</v>
      </c>
    </row>
    <row r="266" spans="1:8" x14ac:dyDescent="0.25">
      <c r="A266" s="21">
        <f>DATE(Query1[[#This Row],[Year]], B266, 1)</f>
        <v>40909</v>
      </c>
      <c r="B266" s="118">
        <v>1</v>
      </c>
      <c r="C266" s="27" t="s">
        <v>11</v>
      </c>
      <c r="D266" s="27">
        <v>2012</v>
      </c>
      <c r="E266">
        <v>386359</v>
      </c>
      <c r="F266">
        <f t="shared" si="3"/>
        <v>381189</v>
      </c>
      <c r="G266" s="117">
        <f>ROUND(((Query1[[#This Row],[EMPFTE]]-F266)/F266)*100,1)</f>
        <v>1.4</v>
      </c>
      <c r="H266" s="11">
        <v>0</v>
      </c>
    </row>
    <row r="267" spans="1:8" x14ac:dyDescent="0.25">
      <c r="A267" s="21">
        <f>DATE(Query1[[#This Row],[Year]], B267, 1)</f>
        <v>40940</v>
      </c>
      <c r="B267" s="118">
        <v>2</v>
      </c>
      <c r="C267" s="27" t="s">
        <v>12</v>
      </c>
      <c r="D267" s="27">
        <v>2012</v>
      </c>
      <c r="E267">
        <v>387236</v>
      </c>
      <c r="F267">
        <f t="shared" si="3"/>
        <v>382109</v>
      </c>
      <c r="G267" s="117">
        <f>ROUND(((Query1[[#This Row],[EMPFTE]]-F267)/F267)*100,1)</f>
        <v>1.3</v>
      </c>
      <c r="H267" s="11">
        <v>0</v>
      </c>
    </row>
    <row r="268" spans="1:8" x14ac:dyDescent="0.25">
      <c r="A268" s="21">
        <f>DATE(Query1[[#This Row],[Year]], B268, 1)</f>
        <v>40969</v>
      </c>
      <c r="B268" s="118">
        <v>3</v>
      </c>
      <c r="C268" s="27" t="s">
        <v>13</v>
      </c>
      <c r="D268" s="27">
        <v>2012</v>
      </c>
      <c r="E268">
        <v>388113</v>
      </c>
      <c r="F268">
        <f t="shared" si="3"/>
        <v>383311</v>
      </c>
      <c r="G268" s="117">
        <f>ROUND(((Query1[[#This Row],[EMPFTE]]-F268)/F268)*100,1)</f>
        <v>1.3</v>
      </c>
      <c r="H268" s="11">
        <v>0</v>
      </c>
    </row>
    <row r="269" spans="1:8" x14ac:dyDescent="0.25">
      <c r="A269" s="21">
        <f>DATE(Query1[[#This Row],[Year]], B269, 1)</f>
        <v>41000</v>
      </c>
      <c r="B269" s="118">
        <v>4</v>
      </c>
      <c r="C269" s="27" t="s">
        <v>14</v>
      </c>
      <c r="D269" s="27">
        <v>2012</v>
      </c>
      <c r="E269">
        <v>387646</v>
      </c>
      <c r="F269">
        <f t="shared" si="3"/>
        <v>384008</v>
      </c>
      <c r="G269" s="117">
        <f>ROUND(((Query1[[#This Row],[EMPFTE]]-F269)/F269)*100,1)</f>
        <v>0.9</v>
      </c>
      <c r="H269" s="11">
        <v>0</v>
      </c>
    </row>
    <row r="270" spans="1:8" x14ac:dyDescent="0.25">
      <c r="A270" s="21">
        <f>DATE(Query1[[#This Row],[Year]], B270, 1)</f>
        <v>41030</v>
      </c>
      <c r="B270" s="118">
        <v>5</v>
      </c>
      <c r="C270" s="27" t="s">
        <v>15</v>
      </c>
      <c r="D270" s="27">
        <v>2012</v>
      </c>
      <c r="E270">
        <v>388462</v>
      </c>
      <c r="F270">
        <f t="shared" ref="F270:F333" si="4">E258</f>
        <v>385302</v>
      </c>
      <c r="G270" s="117">
        <f>ROUND(((Query1[[#This Row],[EMPFTE]]-F270)/F270)*100,1)</f>
        <v>0.8</v>
      </c>
      <c r="H270" s="11">
        <v>0</v>
      </c>
    </row>
    <row r="271" spans="1:8" x14ac:dyDescent="0.25">
      <c r="A271" s="21">
        <f>DATE(Query1[[#This Row],[Year]], B271, 1)</f>
        <v>41061</v>
      </c>
      <c r="B271" s="118">
        <v>6</v>
      </c>
      <c r="C271" s="27" t="s">
        <v>16</v>
      </c>
      <c r="D271" s="27">
        <v>2012</v>
      </c>
      <c r="E271">
        <v>388291</v>
      </c>
      <c r="F271">
        <f t="shared" si="4"/>
        <v>387113</v>
      </c>
      <c r="G271" s="117">
        <f>ROUND(((Query1[[#This Row],[EMPFTE]]-F271)/F271)*100,1)</f>
        <v>0.3</v>
      </c>
      <c r="H271" s="11">
        <v>0</v>
      </c>
    </row>
    <row r="272" spans="1:8" x14ac:dyDescent="0.25">
      <c r="A272" s="21">
        <f>DATE(Query1[[#This Row],[Year]], B272, 1)</f>
        <v>41091</v>
      </c>
      <c r="B272" s="118">
        <v>7</v>
      </c>
      <c r="C272" s="27" t="s">
        <v>17</v>
      </c>
      <c r="D272" s="27">
        <v>2012</v>
      </c>
      <c r="E272">
        <v>388601</v>
      </c>
      <c r="F272">
        <f t="shared" si="4"/>
        <v>387495</v>
      </c>
      <c r="G272" s="117">
        <f>ROUND(((Query1[[#This Row],[EMPFTE]]-F272)/F272)*100,1)</f>
        <v>0.3</v>
      </c>
      <c r="H272" s="11">
        <v>0</v>
      </c>
    </row>
    <row r="273" spans="1:8" x14ac:dyDescent="0.25">
      <c r="A273" s="21">
        <f>DATE(Query1[[#This Row],[Year]], B273, 1)</f>
        <v>41122</v>
      </c>
      <c r="B273" s="118">
        <v>8</v>
      </c>
      <c r="C273" s="27" t="s">
        <v>18</v>
      </c>
      <c r="D273" s="27">
        <v>2012</v>
      </c>
      <c r="E273">
        <v>386871</v>
      </c>
      <c r="F273">
        <f t="shared" si="4"/>
        <v>387028</v>
      </c>
      <c r="G273" s="117">
        <f>ROUND(((Query1[[#This Row],[EMPFTE]]-F273)/F273)*100,1)</f>
        <v>0</v>
      </c>
      <c r="H273" s="11">
        <v>0</v>
      </c>
    </row>
    <row r="274" spans="1:8" x14ac:dyDescent="0.25">
      <c r="A274" s="21">
        <f>DATE(Query1[[#This Row],[Year]], B274, 1)</f>
        <v>41153</v>
      </c>
      <c r="B274" s="118">
        <v>9</v>
      </c>
      <c r="C274" s="27" t="s">
        <v>19</v>
      </c>
      <c r="D274" s="27">
        <v>2012</v>
      </c>
      <c r="E274">
        <v>383735</v>
      </c>
      <c r="F274">
        <f t="shared" si="4"/>
        <v>385788</v>
      </c>
      <c r="G274" s="117">
        <f>ROUND(((Query1[[#This Row],[EMPFTE]]-F274)/F274)*100,1)</f>
        <v>-0.5</v>
      </c>
      <c r="H274" s="11">
        <v>0</v>
      </c>
    </row>
    <row r="275" spans="1:8" x14ac:dyDescent="0.25">
      <c r="A275" s="21">
        <f>DATE(Query1[[#This Row],[Year]], B275, 1)</f>
        <v>41183</v>
      </c>
      <c r="B275" s="118">
        <v>10</v>
      </c>
      <c r="C275" s="27" t="s">
        <v>20</v>
      </c>
      <c r="D275" s="27">
        <v>2012</v>
      </c>
      <c r="E275">
        <v>382291</v>
      </c>
      <c r="F275">
        <f t="shared" si="4"/>
        <v>386595</v>
      </c>
      <c r="G275" s="117">
        <f>ROUND(((Query1[[#This Row],[EMPFTE]]-F275)/F275)*100,1)</f>
        <v>-1.1000000000000001</v>
      </c>
      <c r="H275" s="11">
        <v>0</v>
      </c>
    </row>
    <row r="276" spans="1:8" x14ac:dyDescent="0.25">
      <c r="A276" s="21">
        <f>DATE(Query1[[#This Row],[Year]], B276, 1)</f>
        <v>41214</v>
      </c>
      <c r="B276" s="118">
        <v>11</v>
      </c>
      <c r="C276" s="27" t="s">
        <v>21</v>
      </c>
      <c r="D276" s="27">
        <v>2012</v>
      </c>
      <c r="E276">
        <v>381080</v>
      </c>
      <c r="F276">
        <f t="shared" si="4"/>
        <v>386555</v>
      </c>
      <c r="G276" s="117">
        <f>ROUND(((Query1[[#This Row],[EMPFTE]]-F276)/F276)*100,1)</f>
        <v>-1.4</v>
      </c>
      <c r="H276" s="11">
        <v>0</v>
      </c>
    </row>
    <row r="277" spans="1:8" x14ac:dyDescent="0.25">
      <c r="A277" s="21">
        <f>DATE(Query1[[#This Row],[Year]], B277, 1)</f>
        <v>41244</v>
      </c>
      <c r="B277" s="118">
        <v>12</v>
      </c>
      <c r="C277" s="27" t="s">
        <v>22</v>
      </c>
      <c r="D277" s="27">
        <v>2012</v>
      </c>
      <c r="E277">
        <v>379716</v>
      </c>
      <c r="F277">
        <f t="shared" si="4"/>
        <v>386939</v>
      </c>
      <c r="G277" s="117">
        <f>ROUND(((Query1[[#This Row],[EMPFTE]]-F277)/F277)*100,1)</f>
        <v>-1.9</v>
      </c>
      <c r="H277" s="11">
        <v>0</v>
      </c>
    </row>
    <row r="278" spans="1:8" x14ac:dyDescent="0.25">
      <c r="A278" s="21">
        <f>DATE(Query1[[#This Row],[Year]], B278, 1)</f>
        <v>41275</v>
      </c>
      <c r="B278" s="118">
        <v>1</v>
      </c>
      <c r="C278" s="27" t="s">
        <v>11</v>
      </c>
      <c r="D278" s="27">
        <v>2013</v>
      </c>
      <c r="E278">
        <v>380042</v>
      </c>
      <c r="F278">
        <f t="shared" si="4"/>
        <v>386359</v>
      </c>
      <c r="G278" s="117">
        <f>ROUND(((Query1[[#This Row],[EMPFTE]]-F278)/F278)*100,1)</f>
        <v>-1.6</v>
      </c>
      <c r="H278" s="11">
        <v>0</v>
      </c>
    </row>
    <row r="279" spans="1:8" x14ac:dyDescent="0.25">
      <c r="A279" s="21">
        <f>DATE(Query1[[#This Row],[Year]], B279, 1)</f>
        <v>41306</v>
      </c>
      <c r="B279" s="118">
        <v>2</v>
      </c>
      <c r="C279" s="27" t="s">
        <v>12</v>
      </c>
      <c r="D279" s="27">
        <v>2013</v>
      </c>
      <c r="E279">
        <v>380414</v>
      </c>
      <c r="F279">
        <f t="shared" si="4"/>
        <v>387236</v>
      </c>
      <c r="G279" s="117">
        <f>ROUND(((Query1[[#This Row],[EMPFTE]]-F279)/F279)*100,1)</f>
        <v>-1.8</v>
      </c>
      <c r="H279" s="11">
        <v>0</v>
      </c>
    </row>
    <row r="280" spans="1:8" x14ac:dyDescent="0.25">
      <c r="A280" s="21">
        <f>DATE(Query1[[#This Row],[Year]], B280, 1)</f>
        <v>41334</v>
      </c>
      <c r="B280" s="118">
        <v>3</v>
      </c>
      <c r="C280" s="27" t="s">
        <v>13</v>
      </c>
      <c r="D280" s="27">
        <v>2013</v>
      </c>
      <c r="E280">
        <v>380540</v>
      </c>
      <c r="F280">
        <f t="shared" si="4"/>
        <v>388113</v>
      </c>
      <c r="G280" s="117">
        <f>ROUND(((Query1[[#This Row],[EMPFTE]]-F280)/F280)*100,1)</f>
        <v>-2</v>
      </c>
      <c r="H280" s="11">
        <v>0</v>
      </c>
    </row>
    <row r="281" spans="1:8" x14ac:dyDescent="0.25">
      <c r="A281" s="21">
        <f>DATE(Query1[[#This Row],[Year]], B281, 1)</f>
        <v>41365</v>
      </c>
      <c r="B281" s="118">
        <v>4</v>
      </c>
      <c r="C281" s="27" t="s">
        <v>14</v>
      </c>
      <c r="D281" s="27">
        <v>2013</v>
      </c>
      <c r="E281">
        <v>380487</v>
      </c>
      <c r="F281">
        <f t="shared" si="4"/>
        <v>387646</v>
      </c>
      <c r="G281" s="117">
        <f>ROUND(((Query1[[#This Row],[EMPFTE]]-F281)/F281)*100,1)</f>
        <v>-1.8</v>
      </c>
      <c r="H281" s="11">
        <v>0</v>
      </c>
    </row>
    <row r="282" spans="1:8" x14ac:dyDescent="0.25">
      <c r="A282" s="21">
        <f>DATE(Query1[[#This Row],[Year]], B282, 1)</f>
        <v>41395</v>
      </c>
      <c r="B282" s="118">
        <v>5</v>
      </c>
      <c r="C282" s="27" t="s">
        <v>15</v>
      </c>
      <c r="D282" s="27">
        <v>2013</v>
      </c>
      <c r="E282">
        <v>381372</v>
      </c>
      <c r="F282">
        <f t="shared" si="4"/>
        <v>388462</v>
      </c>
      <c r="G282" s="117">
        <f>ROUND(((Query1[[#This Row],[EMPFTE]]-F282)/F282)*100,1)</f>
        <v>-1.8</v>
      </c>
      <c r="H282" s="11">
        <v>0</v>
      </c>
    </row>
    <row r="283" spans="1:8" x14ac:dyDescent="0.25">
      <c r="A283" s="21">
        <f>DATE(Query1[[#This Row],[Year]], B283, 1)</f>
        <v>41426</v>
      </c>
      <c r="B283" s="118">
        <v>6</v>
      </c>
      <c r="C283" s="27" t="s">
        <v>16</v>
      </c>
      <c r="D283" s="27">
        <v>2013</v>
      </c>
      <c r="E283">
        <v>381672</v>
      </c>
      <c r="F283">
        <f t="shared" si="4"/>
        <v>388291</v>
      </c>
      <c r="G283" s="117">
        <f>ROUND(((Query1[[#This Row],[EMPFTE]]-F283)/F283)*100,1)</f>
        <v>-1.7</v>
      </c>
      <c r="H283" s="11">
        <v>0</v>
      </c>
    </row>
    <row r="284" spans="1:8" x14ac:dyDescent="0.25">
      <c r="A284" s="21">
        <f>DATE(Query1[[#This Row],[Year]], B284, 1)</f>
        <v>41456</v>
      </c>
      <c r="B284" s="118">
        <v>7</v>
      </c>
      <c r="C284" s="27" t="s">
        <v>17</v>
      </c>
      <c r="D284" s="27">
        <v>2013</v>
      </c>
      <c r="E284">
        <v>381299</v>
      </c>
      <c r="F284">
        <f t="shared" si="4"/>
        <v>388601</v>
      </c>
      <c r="G284" s="117">
        <f>ROUND(((Query1[[#This Row],[EMPFTE]]-F284)/F284)*100,1)</f>
        <v>-1.9</v>
      </c>
      <c r="H284" s="11">
        <v>0</v>
      </c>
    </row>
    <row r="285" spans="1:8" x14ac:dyDescent="0.25">
      <c r="A285" s="21">
        <f>DATE(Query1[[#This Row],[Year]], B285, 1)</f>
        <v>41487</v>
      </c>
      <c r="B285" s="118">
        <v>8</v>
      </c>
      <c r="C285" s="27" t="s">
        <v>18</v>
      </c>
      <c r="D285" s="27">
        <v>2013</v>
      </c>
      <c r="E285">
        <v>380486</v>
      </c>
      <c r="F285">
        <f t="shared" si="4"/>
        <v>386871</v>
      </c>
      <c r="G285" s="117">
        <f>ROUND(((Query1[[#This Row],[EMPFTE]]-F285)/F285)*100,1)</f>
        <v>-1.7</v>
      </c>
      <c r="H285" s="11">
        <v>0</v>
      </c>
    </row>
    <row r="286" spans="1:8" x14ac:dyDescent="0.25">
      <c r="A286" s="21">
        <f>DATE(Query1[[#This Row],[Year]], B286, 1)</f>
        <v>41518</v>
      </c>
      <c r="B286" s="118">
        <v>9</v>
      </c>
      <c r="C286" s="27" t="s">
        <v>19</v>
      </c>
      <c r="D286" s="27">
        <v>2013</v>
      </c>
      <c r="E286">
        <v>380165</v>
      </c>
      <c r="F286">
        <f t="shared" si="4"/>
        <v>383735</v>
      </c>
      <c r="G286" s="117">
        <f>ROUND(((Query1[[#This Row],[EMPFTE]]-F286)/F286)*100,1)</f>
        <v>-0.9</v>
      </c>
      <c r="H286" s="11">
        <v>0</v>
      </c>
    </row>
    <row r="287" spans="1:8" x14ac:dyDescent="0.25">
      <c r="A287" s="21">
        <f>DATE(Query1[[#This Row],[Year]], B287, 1)</f>
        <v>41548</v>
      </c>
      <c r="B287" s="118">
        <v>10</v>
      </c>
      <c r="C287" s="27" t="s">
        <v>20</v>
      </c>
      <c r="D287" s="27">
        <v>2013</v>
      </c>
      <c r="E287">
        <v>381178</v>
      </c>
      <c r="F287">
        <f t="shared" si="4"/>
        <v>382291</v>
      </c>
      <c r="G287" s="117">
        <f>ROUND(((Query1[[#This Row],[EMPFTE]]-F287)/F287)*100,1)</f>
        <v>-0.3</v>
      </c>
      <c r="H287" s="11">
        <v>0</v>
      </c>
    </row>
    <row r="288" spans="1:8" x14ac:dyDescent="0.25">
      <c r="A288" s="21">
        <f>DATE(Query1[[#This Row],[Year]], B288, 1)</f>
        <v>41579</v>
      </c>
      <c r="B288" s="118">
        <v>11</v>
      </c>
      <c r="C288" s="27" t="s">
        <v>21</v>
      </c>
      <c r="D288" s="27">
        <v>2013</v>
      </c>
      <c r="E288">
        <v>381224</v>
      </c>
      <c r="F288">
        <f t="shared" si="4"/>
        <v>381080</v>
      </c>
      <c r="G288" s="117">
        <f>ROUND(((Query1[[#This Row],[EMPFTE]]-F288)/F288)*100,1)</f>
        <v>0</v>
      </c>
      <c r="H288" s="11">
        <v>0</v>
      </c>
    </row>
    <row r="289" spans="1:8" x14ac:dyDescent="0.25">
      <c r="A289" s="21">
        <f>DATE(Query1[[#This Row],[Year]], B289, 1)</f>
        <v>41609</v>
      </c>
      <c r="B289" s="118">
        <v>12</v>
      </c>
      <c r="C289" s="27" t="s">
        <v>22</v>
      </c>
      <c r="D289" s="27">
        <v>2013</v>
      </c>
      <c r="E289">
        <v>380809</v>
      </c>
      <c r="F289">
        <f t="shared" si="4"/>
        <v>379716</v>
      </c>
      <c r="G289" s="117">
        <f>ROUND(((Query1[[#This Row],[EMPFTE]]-F289)/F289)*100,1)</f>
        <v>0.3</v>
      </c>
      <c r="H289" s="11">
        <v>0</v>
      </c>
    </row>
    <row r="290" spans="1:8" x14ac:dyDescent="0.25">
      <c r="A290" s="21">
        <f>DATE(Query1[[#This Row],[Year]], B290, 1)</f>
        <v>41640</v>
      </c>
      <c r="B290" s="118">
        <v>1</v>
      </c>
      <c r="C290" s="27" t="s">
        <v>11</v>
      </c>
      <c r="D290" s="27">
        <v>2014</v>
      </c>
      <c r="E290">
        <v>381819</v>
      </c>
      <c r="F290">
        <f t="shared" si="4"/>
        <v>380042</v>
      </c>
      <c r="G290" s="117">
        <f>ROUND(((Query1[[#This Row],[EMPFTE]]-F290)/F290)*100,1)</f>
        <v>0.5</v>
      </c>
      <c r="H290" s="11">
        <v>0</v>
      </c>
    </row>
    <row r="291" spans="1:8" x14ac:dyDescent="0.25">
      <c r="A291" s="21">
        <f>DATE(Query1[[#This Row],[Year]], B291, 1)</f>
        <v>41671</v>
      </c>
      <c r="B291" s="118">
        <v>2</v>
      </c>
      <c r="C291" s="27" t="s">
        <v>12</v>
      </c>
      <c r="D291" s="27">
        <v>2014</v>
      </c>
      <c r="E291">
        <v>381985</v>
      </c>
      <c r="F291">
        <f t="shared" si="4"/>
        <v>380414</v>
      </c>
      <c r="G291" s="117">
        <f>ROUND(((Query1[[#This Row],[EMPFTE]]-F291)/F291)*100,1)</f>
        <v>0.4</v>
      </c>
      <c r="H291" s="11">
        <v>0</v>
      </c>
    </row>
    <row r="292" spans="1:8" x14ac:dyDescent="0.25">
      <c r="A292" s="21">
        <f>DATE(Query1[[#This Row],[Year]], B292, 1)</f>
        <v>41699</v>
      </c>
      <c r="B292" s="118">
        <v>3</v>
      </c>
      <c r="C292" s="27" t="s">
        <v>13</v>
      </c>
      <c r="D292" s="27">
        <v>2014</v>
      </c>
      <c r="E292">
        <v>383575</v>
      </c>
      <c r="F292">
        <f t="shared" si="4"/>
        <v>380540</v>
      </c>
      <c r="G292" s="117">
        <f>ROUND(((Query1[[#This Row],[EMPFTE]]-F292)/F292)*100,1)</f>
        <v>0.8</v>
      </c>
      <c r="H292" s="11">
        <v>0</v>
      </c>
    </row>
    <row r="293" spans="1:8" x14ac:dyDescent="0.25">
      <c r="A293" s="21">
        <f>DATE(Query1[[#This Row],[Year]], B293, 1)</f>
        <v>41730</v>
      </c>
      <c r="B293" s="118">
        <v>4</v>
      </c>
      <c r="C293" s="27" t="s">
        <v>14</v>
      </c>
      <c r="D293" s="27">
        <v>2014</v>
      </c>
      <c r="E293">
        <v>384265</v>
      </c>
      <c r="F293">
        <f t="shared" si="4"/>
        <v>380487</v>
      </c>
      <c r="G293" s="117">
        <f>ROUND(((Query1[[#This Row],[EMPFTE]]-F293)/F293)*100,1)</f>
        <v>1</v>
      </c>
      <c r="H293" s="11">
        <v>0</v>
      </c>
    </row>
    <row r="294" spans="1:8" x14ac:dyDescent="0.25">
      <c r="A294" s="21">
        <f>DATE(Query1[[#This Row],[Year]], B294, 1)</f>
        <v>41760</v>
      </c>
      <c r="B294" s="118">
        <v>5</v>
      </c>
      <c r="C294" s="27" t="s">
        <v>15</v>
      </c>
      <c r="D294" s="27">
        <v>2014</v>
      </c>
      <c r="E294">
        <v>385619</v>
      </c>
      <c r="F294">
        <f t="shared" si="4"/>
        <v>381372</v>
      </c>
      <c r="G294" s="117">
        <f>ROUND(((Query1[[#This Row],[EMPFTE]]-F294)/F294)*100,1)</f>
        <v>1.1000000000000001</v>
      </c>
      <c r="H294" s="11">
        <v>0</v>
      </c>
    </row>
    <row r="295" spans="1:8" x14ac:dyDescent="0.25">
      <c r="A295" s="21">
        <f>DATE(Query1[[#This Row],[Year]], B295, 1)</f>
        <v>41791</v>
      </c>
      <c r="B295" s="118">
        <v>6</v>
      </c>
      <c r="C295" s="27" t="s">
        <v>16</v>
      </c>
      <c r="D295" s="27">
        <v>2014</v>
      </c>
      <c r="E295">
        <v>385243</v>
      </c>
      <c r="F295">
        <f t="shared" si="4"/>
        <v>381672</v>
      </c>
      <c r="G295" s="117">
        <f>ROUND(((Query1[[#This Row],[EMPFTE]]-F295)/F295)*100,1)</f>
        <v>0.9</v>
      </c>
      <c r="H295" s="11">
        <v>0</v>
      </c>
    </row>
    <row r="296" spans="1:8" x14ac:dyDescent="0.25">
      <c r="A296" s="21">
        <f>DATE(Query1[[#This Row],[Year]], B296, 1)</f>
        <v>41821</v>
      </c>
      <c r="B296" s="118">
        <v>7</v>
      </c>
      <c r="C296" s="27" t="s">
        <v>17</v>
      </c>
      <c r="D296" s="27">
        <v>2014</v>
      </c>
      <c r="E296">
        <v>386243</v>
      </c>
      <c r="F296">
        <f t="shared" si="4"/>
        <v>381299</v>
      </c>
      <c r="G296" s="117">
        <f>ROUND(((Query1[[#This Row],[EMPFTE]]-F296)/F296)*100,1)</f>
        <v>1.3</v>
      </c>
      <c r="H296" s="11">
        <v>0</v>
      </c>
    </row>
    <row r="297" spans="1:8" x14ac:dyDescent="0.25">
      <c r="A297" s="21">
        <f>DATE(Query1[[#This Row],[Year]], B297, 1)</f>
        <v>41852</v>
      </c>
      <c r="B297" s="118">
        <v>8</v>
      </c>
      <c r="C297" s="27" t="s">
        <v>18</v>
      </c>
      <c r="D297" s="27">
        <v>2014</v>
      </c>
      <c r="E297">
        <v>384478</v>
      </c>
      <c r="F297">
        <f t="shared" si="4"/>
        <v>380486</v>
      </c>
      <c r="G297" s="117">
        <f>ROUND(((Query1[[#This Row],[EMPFTE]]-F297)/F297)*100,1)</f>
        <v>1</v>
      </c>
      <c r="H297" s="11">
        <v>0</v>
      </c>
    </row>
    <row r="298" spans="1:8" x14ac:dyDescent="0.25">
      <c r="A298" s="21">
        <f>DATE(Query1[[#This Row],[Year]], B298, 1)</f>
        <v>41883</v>
      </c>
      <c r="B298" s="118">
        <v>9</v>
      </c>
      <c r="C298" s="27" t="s">
        <v>19</v>
      </c>
      <c r="D298" s="27">
        <v>2014</v>
      </c>
      <c r="E298">
        <v>384501</v>
      </c>
      <c r="F298">
        <f t="shared" si="4"/>
        <v>380165</v>
      </c>
      <c r="G298" s="117">
        <f>ROUND(((Query1[[#This Row],[EMPFTE]]-F298)/F298)*100,1)</f>
        <v>1.1000000000000001</v>
      </c>
      <c r="H298" s="11">
        <v>0</v>
      </c>
    </row>
    <row r="299" spans="1:8" x14ac:dyDescent="0.25">
      <c r="A299" s="21">
        <f>DATE(Query1[[#This Row],[Year]], B299, 1)</f>
        <v>41913</v>
      </c>
      <c r="B299" s="118">
        <v>10</v>
      </c>
      <c r="C299" s="27" t="s">
        <v>20</v>
      </c>
      <c r="D299" s="27">
        <v>2014</v>
      </c>
      <c r="E299">
        <v>384700</v>
      </c>
      <c r="F299">
        <f t="shared" si="4"/>
        <v>381178</v>
      </c>
      <c r="G299" s="117">
        <f>ROUND(((Query1[[#This Row],[EMPFTE]]-F299)/F299)*100,1)</f>
        <v>0.9</v>
      </c>
      <c r="H299" s="11">
        <v>0</v>
      </c>
    </row>
    <row r="300" spans="1:8" x14ac:dyDescent="0.25">
      <c r="A300" s="21">
        <f>DATE(Query1[[#This Row],[Year]], B300, 1)</f>
        <v>41944</v>
      </c>
      <c r="B300" s="118">
        <v>11</v>
      </c>
      <c r="C300" s="27" t="s">
        <v>21</v>
      </c>
      <c r="D300" s="27">
        <v>2014</v>
      </c>
      <c r="E300">
        <v>386912</v>
      </c>
      <c r="F300">
        <f t="shared" si="4"/>
        <v>381224</v>
      </c>
      <c r="G300" s="117">
        <f>ROUND(((Query1[[#This Row],[EMPFTE]]-F300)/F300)*100,1)</f>
        <v>1.5</v>
      </c>
      <c r="H300" s="11">
        <v>0</v>
      </c>
    </row>
    <row r="301" spans="1:8" x14ac:dyDescent="0.25">
      <c r="A301" s="21">
        <f>DATE(Query1[[#This Row],[Year]], B301, 1)</f>
        <v>41974</v>
      </c>
      <c r="B301" s="118">
        <v>12</v>
      </c>
      <c r="C301" s="27" t="s">
        <v>22</v>
      </c>
      <c r="D301" s="27">
        <v>2014</v>
      </c>
      <c r="E301">
        <v>386222</v>
      </c>
      <c r="F301">
        <f t="shared" si="4"/>
        <v>380809</v>
      </c>
      <c r="G301" s="117">
        <f>ROUND(((Query1[[#This Row],[EMPFTE]]-F301)/F301)*100,1)</f>
        <v>1.4</v>
      </c>
      <c r="H301" s="11">
        <v>0</v>
      </c>
    </row>
    <row r="302" spans="1:8" x14ac:dyDescent="0.25">
      <c r="A302" s="21">
        <f>DATE(Query1[[#This Row],[Year]], B302, 1)</f>
        <v>42005</v>
      </c>
      <c r="B302" s="118">
        <v>1</v>
      </c>
      <c r="C302" s="27" t="s">
        <v>11</v>
      </c>
      <c r="D302" s="27">
        <v>2015</v>
      </c>
      <c r="E302">
        <v>386528</v>
      </c>
      <c r="F302">
        <f t="shared" si="4"/>
        <v>381819</v>
      </c>
      <c r="G302" s="117">
        <f>ROUND(((Query1[[#This Row],[EMPFTE]]-F302)/F302)*100,1)</f>
        <v>1.2</v>
      </c>
      <c r="H302" s="11">
        <v>0</v>
      </c>
    </row>
    <row r="303" spans="1:8" x14ac:dyDescent="0.25">
      <c r="A303" s="21">
        <f>DATE(Query1[[#This Row],[Year]], B303, 1)</f>
        <v>42036</v>
      </c>
      <c r="B303" s="118">
        <v>2</v>
      </c>
      <c r="C303" s="27" t="s">
        <v>12</v>
      </c>
      <c r="D303" s="27">
        <v>2015</v>
      </c>
      <c r="E303">
        <v>388976</v>
      </c>
      <c r="F303">
        <f t="shared" si="4"/>
        <v>381985</v>
      </c>
      <c r="G303" s="117">
        <f>ROUND(((Query1[[#This Row],[EMPFTE]]-F303)/F303)*100,1)</f>
        <v>1.8</v>
      </c>
      <c r="H303" s="11">
        <v>0</v>
      </c>
    </row>
    <row r="304" spans="1:8" x14ac:dyDescent="0.25">
      <c r="A304" s="21">
        <f>DATE(Query1[[#This Row],[Year]], B304, 1)</f>
        <v>42064</v>
      </c>
      <c r="B304" s="118">
        <v>3</v>
      </c>
      <c r="C304" s="27" t="s">
        <v>13</v>
      </c>
      <c r="D304" s="27">
        <v>2015</v>
      </c>
      <c r="E304">
        <v>390817</v>
      </c>
      <c r="F304">
        <f t="shared" si="4"/>
        <v>383575</v>
      </c>
      <c r="G304" s="117">
        <f>ROUND(((Query1[[#This Row],[EMPFTE]]-F304)/F304)*100,1)</f>
        <v>1.9</v>
      </c>
      <c r="H304" s="11">
        <v>0</v>
      </c>
    </row>
    <row r="305" spans="1:8" x14ac:dyDescent="0.25">
      <c r="A305" s="21">
        <f>DATE(Query1[[#This Row],[Year]], B305, 1)</f>
        <v>42095</v>
      </c>
      <c r="B305" s="118">
        <v>4</v>
      </c>
      <c r="C305" s="27" t="s">
        <v>14</v>
      </c>
      <c r="D305" s="27">
        <v>2015</v>
      </c>
      <c r="E305">
        <v>393439</v>
      </c>
      <c r="F305">
        <f t="shared" si="4"/>
        <v>384265</v>
      </c>
      <c r="G305" s="117">
        <f>ROUND(((Query1[[#This Row],[EMPFTE]]-F305)/F305)*100,1)</f>
        <v>2.4</v>
      </c>
      <c r="H305" s="11">
        <v>0</v>
      </c>
    </row>
    <row r="306" spans="1:8" x14ac:dyDescent="0.25">
      <c r="A306" s="21">
        <f>DATE(Query1[[#This Row],[Year]], B306, 1)</f>
        <v>42125</v>
      </c>
      <c r="B306" s="118">
        <v>5</v>
      </c>
      <c r="C306" s="27" t="s">
        <v>15</v>
      </c>
      <c r="D306" s="27">
        <v>2015</v>
      </c>
      <c r="E306">
        <v>395621</v>
      </c>
      <c r="F306">
        <f t="shared" si="4"/>
        <v>385619</v>
      </c>
      <c r="G306" s="117">
        <f>ROUND(((Query1[[#This Row],[EMPFTE]]-F306)/F306)*100,1)</f>
        <v>2.6</v>
      </c>
      <c r="H306" s="11">
        <v>0</v>
      </c>
    </row>
    <row r="307" spans="1:8" x14ac:dyDescent="0.25">
      <c r="A307" s="21">
        <f>DATE(Query1[[#This Row],[Year]], B307, 1)</f>
        <v>42156</v>
      </c>
      <c r="B307" s="118">
        <v>6</v>
      </c>
      <c r="C307" s="27" t="s">
        <v>16</v>
      </c>
      <c r="D307" s="27">
        <v>2015</v>
      </c>
      <c r="E307">
        <v>396973</v>
      </c>
      <c r="F307">
        <f t="shared" si="4"/>
        <v>385243</v>
      </c>
      <c r="G307" s="117">
        <f>ROUND(((Query1[[#This Row],[EMPFTE]]-F307)/F307)*100,1)</f>
        <v>3</v>
      </c>
      <c r="H307" s="11">
        <v>0</v>
      </c>
    </row>
    <row r="308" spans="1:8" x14ac:dyDescent="0.25">
      <c r="A308" s="21">
        <f>DATE(Query1[[#This Row],[Year]], B308, 1)</f>
        <v>42186</v>
      </c>
      <c r="B308" s="118">
        <v>7</v>
      </c>
      <c r="C308" s="27" t="s">
        <v>17</v>
      </c>
      <c r="D308" s="27">
        <v>2015</v>
      </c>
      <c r="E308">
        <v>396503</v>
      </c>
      <c r="F308">
        <f t="shared" si="4"/>
        <v>386243</v>
      </c>
      <c r="G308" s="117">
        <f>ROUND(((Query1[[#This Row],[EMPFTE]]-F308)/F308)*100,1)</f>
        <v>2.7</v>
      </c>
      <c r="H308" s="11">
        <v>0</v>
      </c>
    </row>
    <row r="309" spans="1:8" x14ac:dyDescent="0.25">
      <c r="A309" s="21">
        <f>DATE(Query1[[#This Row],[Year]], B309, 1)</f>
        <v>42217</v>
      </c>
      <c r="B309" s="118">
        <v>8</v>
      </c>
      <c r="C309" s="27" t="s">
        <v>18</v>
      </c>
      <c r="D309" s="27">
        <v>2015</v>
      </c>
      <c r="E309">
        <v>397007</v>
      </c>
      <c r="F309">
        <f t="shared" si="4"/>
        <v>384478</v>
      </c>
      <c r="G309" s="117">
        <f>ROUND(((Query1[[#This Row],[EMPFTE]]-F309)/F309)*100,1)</f>
        <v>3.3</v>
      </c>
      <c r="H309" s="11">
        <v>0</v>
      </c>
    </row>
    <row r="310" spans="1:8" x14ac:dyDescent="0.25">
      <c r="A310" s="21">
        <f>DATE(Query1[[#This Row],[Year]], B310, 1)</f>
        <v>42248</v>
      </c>
      <c r="B310" s="118">
        <v>9</v>
      </c>
      <c r="C310" s="27" t="s">
        <v>19</v>
      </c>
      <c r="D310" s="27">
        <v>2015</v>
      </c>
      <c r="E310">
        <v>397326</v>
      </c>
      <c r="F310">
        <f t="shared" si="4"/>
        <v>384501</v>
      </c>
      <c r="G310" s="117">
        <f>ROUND(((Query1[[#This Row],[EMPFTE]]-F310)/F310)*100,1)</f>
        <v>3.3</v>
      </c>
      <c r="H310" s="11">
        <v>0</v>
      </c>
    </row>
    <row r="311" spans="1:8" x14ac:dyDescent="0.25">
      <c r="A311" s="21">
        <f>DATE(Query1[[#This Row],[Year]], B311, 1)</f>
        <v>42278</v>
      </c>
      <c r="B311" s="118">
        <v>10</v>
      </c>
      <c r="C311" s="27" t="s">
        <v>20</v>
      </c>
      <c r="D311" s="27">
        <v>2015</v>
      </c>
      <c r="E311">
        <v>399928</v>
      </c>
      <c r="F311">
        <f t="shared" si="4"/>
        <v>384700</v>
      </c>
      <c r="G311" s="117">
        <f>ROUND(((Query1[[#This Row],[EMPFTE]]-F311)/F311)*100,1)</f>
        <v>4</v>
      </c>
      <c r="H311" s="11">
        <v>0</v>
      </c>
    </row>
    <row r="312" spans="1:8" x14ac:dyDescent="0.25">
      <c r="A312" s="21">
        <f>DATE(Query1[[#This Row],[Year]], B312, 1)</f>
        <v>42309</v>
      </c>
      <c r="B312" s="118">
        <v>11</v>
      </c>
      <c r="C312" s="27" t="s">
        <v>21</v>
      </c>
      <c r="D312" s="27">
        <v>2015</v>
      </c>
      <c r="E312">
        <v>401280</v>
      </c>
      <c r="F312">
        <f t="shared" si="4"/>
        <v>386912</v>
      </c>
      <c r="G312" s="117">
        <f>ROUND(((Query1[[#This Row],[EMPFTE]]-F312)/F312)*100,1)</f>
        <v>3.7</v>
      </c>
      <c r="H312" s="11">
        <v>0</v>
      </c>
    </row>
    <row r="313" spans="1:8" x14ac:dyDescent="0.25">
      <c r="A313" s="21">
        <f>DATE(Query1[[#This Row],[Year]], B313, 1)</f>
        <v>42339</v>
      </c>
      <c r="B313" s="118">
        <v>12</v>
      </c>
      <c r="C313" s="27" t="s">
        <v>22</v>
      </c>
      <c r="D313" s="27">
        <v>2015</v>
      </c>
      <c r="E313">
        <v>401440</v>
      </c>
      <c r="F313">
        <f t="shared" si="4"/>
        <v>386222</v>
      </c>
      <c r="G313" s="117">
        <f>ROUND(((Query1[[#This Row],[EMPFTE]]-F313)/F313)*100,1)</f>
        <v>3.9</v>
      </c>
      <c r="H313" s="11">
        <v>0</v>
      </c>
    </row>
    <row r="314" spans="1:8" x14ac:dyDescent="0.25">
      <c r="A314" s="21">
        <f>DATE(Query1[[#This Row],[Year]], B314, 1)</f>
        <v>42370</v>
      </c>
      <c r="B314" s="118">
        <v>1</v>
      </c>
      <c r="C314" s="27" t="s">
        <v>11</v>
      </c>
      <c r="D314" s="27">
        <v>2016</v>
      </c>
      <c r="E314">
        <v>402208</v>
      </c>
      <c r="F314">
        <f t="shared" si="4"/>
        <v>386528</v>
      </c>
      <c r="G314" s="117">
        <f>ROUND(((Query1[[#This Row],[EMPFTE]]-F314)/F314)*100,1)</f>
        <v>4.0999999999999996</v>
      </c>
      <c r="H314" s="11">
        <v>0</v>
      </c>
    </row>
    <row r="315" spans="1:8" x14ac:dyDescent="0.25">
      <c r="A315" s="21">
        <f>DATE(Query1[[#This Row],[Year]], B315, 1)</f>
        <v>42401</v>
      </c>
      <c r="B315" s="118">
        <v>2</v>
      </c>
      <c r="C315" s="27" t="s">
        <v>12</v>
      </c>
      <c r="D315" s="27">
        <v>2016</v>
      </c>
      <c r="E315">
        <v>403917</v>
      </c>
      <c r="F315">
        <f t="shared" si="4"/>
        <v>388976</v>
      </c>
      <c r="G315" s="117">
        <f>ROUND(((Query1[[#This Row],[EMPFTE]]-F315)/F315)*100,1)</f>
        <v>3.8</v>
      </c>
      <c r="H315" s="11">
        <v>0</v>
      </c>
    </row>
    <row r="316" spans="1:8" x14ac:dyDescent="0.25">
      <c r="A316" s="21">
        <f>DATE(Query1[[#This Row],[Year]], B316, 1)</f>
        <v>42430</v>
      </c>
      <c r="B316" s="118">
        <v>3</v>
      </c>
      <c r="C316" s="27" t="s">
        <v>13</v>
      </c>
      <c r="D316" s="27">
        <v>2016</v>
      </c>
      <c r="E316">
        <v>405983</v>
      </c>
      <c r="F316">
        <f t="shared" si="4"/>
        <v>390817</v>
      </c>
      <c r="G316" s="117">
        <f>ROUND(((Query1[[#This Row],[EMPFTE]]-F316)/F316)*100,1)</f>
        <v>3.9</v>
      </c>
      <c r="H316" s="11">
        <v>0</v>
      </c>
    </row>
    <row r="317" spans="1:8" x14ac:dyDescent="0.25">
      <c r="A317" s="21">
        <f>DATE(Query1[[#This Row],[Year]], B317, 1)</f>
        <v>42461</v>
      </c>
      <c r="B317" s="118">
        <v>4</v>
      </c>
      <c r="C317" s="27" t="s">
        <v>14</v>
      </c>
      <c r="D317" s="27">
        <v>2016</v>
      </c>
      <c r="E317">
        <v>407763</v>
      </c>
      <c r="F317">
        <f t="shared" si="4"/>
        <v>393439</v>
      </c>
      <c r="G317" s="117">
        <f>ROUND(((Query1[[#This Row],[EMPFTE]]-F317)/F317)*100,1)</f>
        <v>3.6</v>
      </c>
      <c r="H317" s="11">
        <v>0</v>
      </c>
    </row>
    <row r="318" spans="1:8" x14ac:dyDescent="0.25">
      <c r="A318" s="21">
        <f>DATE(Query1[[#This Row],[Year]], B318, 1)</f>
        <v>42491</v>
      </c>
      <c r="B318" s="118">
        <v>5</v>
      </c>
      <c r="C318" s="27" t="s">
        <v>15</v>
      </c>
      <c r="D318" s="27">
        <v>2016</v>
      </c>
      <c r="E318">
        <v>410338</v>
      </c>
      <c r="F318">
        <f t="shared" si="4"/>
        <v>395621</v>
      </c>
      <c r="G318" s="117">
        <f>ROUND(((Query1[[#This Row],[EMPFTE]]-F318)/F318)*100,1)</f>
        <v>3.7</v>
      </c>
      <c r="H318" s="11">
        <v>0</v>
      </c>
    </row>
    <row r="319" spans="1:8" x14ac:dyDescent="0.25">
      <c r="A319" s="21">
        <f>DATE(Query1[[#This Row],[Year]], B319, 1)</f>
        <v>42522</v>
      </c>
      <c r="B319" s="118">
        <v>6</v>
      </c>
      <c r="C319" s="27" t="s">
        <v>16</v>
      </c>
      <c r="D319" s="27">
        <v>2016</v>
      </c>
      <c r="E319">
        <v>412333</v>
      </c>
      <c r="F319">
        <f t="shared" si="4"/>
        <v>396973</v>
      </c>
      <c r="G319" s="117">
        <f>ROUND(((Query1[[#This Row],[EMPFTE]]-F319)/F319)*100,1)</f>
        <v>3.9</v>
      </c>
      <c r="H319" s="11">
        <v>0</v>
      </c>
    </row>
    <row r="320" spans="1:8" x14ac:dyDescent="0.25">
      <c r="A320" s="21">
        <f>DATE(Query1[[#This Row],[Year]], B320, 1)</f>
        <v>42552</v>
      </c>
      <c r="B320" s="118">
        <v>7</v>
      </c>
      <c r="C320" s="27" t="s">
        <v>17</v>
      </c>
      <c r="D320" s="27">
        <v>2016</v>
      </c>
      <c r="E320">
        <v>413746</v>
      </c>
      <c r="F320">
        <f t="shared" si="4"/>
        <v>396503</v>
      </c>
      <c r="G320" s="117">
        <f>ROUND(((Query1[[#This Row],[EMPFTE]]-F320)/F320)*100,1)</f>
        <v>4.3</v>
      </c>
      <c r="H320" s="11">
        <v>0</v>
      </c>
    </row>
    <row r="321" spans="1:8" x14ac:dyDescent="0.25">
      <c r="A321" s="21">
        <f>DATE(Query1[[#This Row],[Year]], B321, 1)</f>
        <v>42583</v>
      </c>
      <c r="B321" s="118">
        <v>8</v>
      </c>
      <c r="C321" s="27" t="s">
        <v>18</v>
      </c>
      <c r="D321" s="27">
        <v>2016</v>
      </c>
      <c r="E321">
        <v>414242</v>
      </c>
      <c r="F321">
        <f t="shared" si="4"/>
        <v>397007</v>
      </c>
      <c r="G321" s="117">
        <f>ROUND(((Query1[[#This Row],[EMPFTE]]-F321)/F321)*100,1)</f>
        <v>4.3</v>
      </c>
      <c r="H321" s="11">
        <v>0</v>
      </c>
    </row>
    <row r="322" spans="1:8" x14ac:dyDescent="0.25">
      <c r="A322" s="21">
        <f>DATE(Query1[[#This Row],[Year]], B322, 1)</f>
        <v>42614</v>
      </c>
      <c r="B322" s="118">
        <v>9</v>
      </c>
      <c r="C322" s="27" t="s">
        <v>19</v>
      </c>
      <c r="D322" s="27">
        <v>2016</v>
      </c>
      <c r="E322">
        <v>414558</v>
      </c>
      <c r="F322">
        <f t="shared" si="4"/>
        <v>397326</v>
      </c>
      <c r="G322" s="117">
        <f>ROUND(((Query1[[#This Row],[EMPFTE]]-F322)/F322)*100,1)</f>
        <v>4.3</v>
      </c>
      <c r="H322" s="11">
        <v>0</v>
      </c>
    </row>
    <row r="323" spans="1:8" x14ac:dyDescent="0.25">
      <c r="A323" s="21">
        <f>DATE(Query1[[#This Row],[Year]], B323, 1)</f>
        <v>42644</v>
      </c>
      <c r="B323" s="118">
        <v>10</v>
      </c>
      <c r="C323" s="27" t="s">
        <v>20</v>
      </c>
      <c r="D323" s="27">
        <v>2016</v>
      </c>
      <c r="E323">
        <v>415979</v>
      </c>
      <c r="F323">
        <f t="shared" si="4"/>
        <v>399928</v>
      </c>
      <c r="G323" s="117">
        <f>ROUND(((Query1[[#This Row],[EMPFTE]]-F323)/F323)*100,1)</f>
        <v>4</v>
      </c>
      <c r="H323" s="11">
        <v>0</v>
      </c>
    </row>
    <row r="324" spans="1:8" x14ac:dyDescent="0.25">
      <c r="A324" s="21">
        <f>DATE(Query1[[#This Row],[Year]], B324, 1)</f>
        <v>42675</v>
      </c>
      <c r="B324" s="118">
        <v>11</v>
      </c>
      <c r="C324" s="27" t="s">
        <v>21</v>
      </c>
      <c r="D324" s="27">
        <v>2016</v>
      </c>
      <c r="E324">
        <v>416046</v>
      </c>
      <c r="F324">
        <f t="shared" si="4"/>
        <v>401280</v>
      </c>
      <c r="G324" s="117">
        <f>ROUND(((Query1[[#This Row],[EMPFTE]]-F324)/F324)*100,1)</f>
        <v>3.7</v>
      </c>
      <c r="H324" s="11">
        <v>0</v>
      </c>
    </row>
    <row r="325" spans="1:8" x14ac:dyDescent="0.25">
      <c r="A325" s="21">
        <f>DATE(Query1[[#This Row],[Year]], B325, 1)</f>
        <v>42705</v>
      </c>
      <c r="B325" s="118">
        <v>12</v>
      </c>
      <c r="C325" s="27" t="s">
        <v>22</v>
      </c>
      <c r="D325" s="27">
        <v>2016</v>
      </c>
      <c r="E325">
        <v>416337</v>
      </c>
      <c r="F325">
        <f t="shared" si="4"/>
        <v>401440</v>
      </c>
      <c r="G325" s="117">
        <f>ROUND(((Query1[[#This Row],[EMPFTE]]-F325)/F325)*100,1)</f>
        <v>3.7</v>
      </c>
      <c r="H325" s="11">
        <v>0</v>
      </c>
    </row>
    <row r="326" spans="1:8" x14ac:dyDescent="0.25">
      <c r="A326" s="21">
        <f>DATE(Query1[[#This Row],[Year]], B326, 1)</f>
        <v>42736</v>
      </c>
      <c r="B326" s="118">
        <v>1</v>
      </c>
      <c r="C326" s="27" t="s">
        <v>11</v>
      </c>
      <c r="D326" s="27">
        <v>2017</v>
      </c>
      <c r="E326">
        <v>417833</v>
      </c>
      <c r="F326">
        <f t="shared" si="4"/>
        <v>402208</v>
      </c>
      <c r="G326" s="117">
        <f>ROUND(((Query1[[#This Row],[EMPFTE]]-F326)/F326)*100,1)</f>
        <v>3.9</v>
      </c>
      <c r="H326" s="11">
        <v>0</v>
      </c>
    </row>
    <row r="327" spans="1:8" x14ac:dyDescent="0.25">
      <c r="A327" s="21">
        <f>DATE(Query1[[#This Row],[Year]], B327, 1)</f>
        <v>42767</v>
      </c>
      <c r="B327" s="118">
        <v>2</v>
      </c>
      <c r="C327" s="27" t="s">
        <v>12</v>
      </c>
      <c r="D327" s="27">
        <v>2017</v>
      </c>
      <c r="E327">
        <v>419762</v>
      </c>
      <c r="F327">
        <f t="shared" si="4"/>
        <v>403917</v>
      </c>
      <c r="G327" s="117">
        <f>ROUND(((Query1[[#This Row],[EMPFTE]]-F327)/F327)*100,1)</f>
        <v>3.9</v>
      </c>
      <c r="H327" s="11">
        <v>0</v>
      </c>
    </row>
    <row r="328" spans="1:8" x14ac:dyDescent="0.25">
      <c r="A328" s="21">
        <f>DATE(Query1[[#This Row],[Year]], B328, 1)</f>
        <v>42795</v>
      </c>
      <c r="B328" s="118">
        <v>3</v>
      </c>
      <c r="C328" s="27" t="s">
        <v>13</v>
      </c>
      <c r="D328" s="27">
        <v>2017</v>
      </c>
      <c r="E328">
        <v>422278</v>
      </c>
      <c r="F328">
        <f t="shared" si="4"/>
        <v>405983</v>
      </c>
      <c r="G328" s="117">
        <f>ROUND(((Query1[[#This Row],[EMPFTE]]-F328)/F328)*100,1)</f>
        <v>4</v>
      </c>
      <c r="H328" s="11">
        <v>0</v>
      </c>
    </row>
    <row r="329" spans="1:8" x14ac:dyDescent="0.25">
      <c r="A329" s="21">
        <f>DATE(Query1[[#This Row],[Year]], B329, 1)</f>
        <v>42826</v>
      </c>
      <c r="B329" s="118">
        <v>4</v>
      </c>
      <c r="C329" s="27" t="s">
        <v>14</v>
      </c>
      <c r="D329" s="27">
        <v>2017</v>
      </c>
      <c r="E329">
        <v>423747</v>
      </c>
      <c r="F329">
        <f t="shared" si="4"/>
        <v>407763</v>
      </c>
      <c r="G329" s="117">
        <f>ROUND(((Query1[[#This Row],[EMPFTE]]-F329)/F329)*100,1)</f>
        <v>3.9</v>
      </c>
      <c r="H329" s="11">
        <v>0</v>
      </c>
    </row>
    <row r="330" spans="1:8" x14ac:dyDescent="0.25">
      <c r="A330" s="21">
        <f>DATE(Query1[[#This Row],[Year]], B330, 1)</f>
        <v>42856</v>
      </c>
      <c r="B330" s="118">
        <v>5</v>
      </c>
      <c r="C330" s="27" t="s">
        <v>15</v>
      </c>
      <c r="D330" s="27">
        <v>2017</v>
      </c>
      <c r="E330">
        <v>425656</v>
      </c>
      <c r="F330">
        <f t="shared" si="4"/>
        <v>410338</v>
      </c>
      <c r="G330" s="117">
        <f>ROUND(((Query1[[#This Row],[EMPFTE]]-F330)/F330)*100,1)</f>
        <v>3.7</v>
      </c>
      <c r="H330" s="11">
        <v>0</v>
      </c>
    </row>
    <row r="331" spans="1:8" x14ac:dyDescent="0.25">
      <c r="A331" s="21">
        <f>DATE(Query1[[#This Row],[Year]], B331, 1)</f>
        <v>42887</v>
      </c>
      <c r="B331" s="118">
        <v>6</v>
      </c>
      <c r="C331" s="27" t="s">
        <v>16</v>
      </c>
      <c r="D331" s="27">
        <v>2017</v>
      </c>
      <c r="E331">
        <v>427818</v>
      </c>
      <c r="F331">
        <f t="shared" si="4"/>
        <v>412333</v>
      </c>
      <c r="G331" s="117">
        <f>ROUND(((Query1[[#This Row],[EMPFTE]]-F331)/F331)*100,1)</f>
        <v>3.8</v>
      </c>
      <c r="H331" s="11">
        <v>0</v>
      </c>
    </row>
    <row r="332" spans="1:8" x14ac:dyDescent="0.25">
      <c r="A332" s="21">
        <f>DATE(Query1[[#This Row],[Year]], B332, 1)</f>
        <v>42917</v>
      </c>
      <c r="B332" s="118">
        <v>7</v>
      </c>
      <c r="C332" s="27" t="s">
        <v>17</v>
      </c>
      <c r="D332" s="27">
        <v>2017</v>
      </c>
      <c r="E332">
        <v>428209</v>
      </c>
      <c r="F332">
        <f t="shared" si="4"/>
        <v>413746</v>
      </c>
      <c r="G332" s="117">
        <f>ROUND(((Query1[[#This Row],[EMPFTE]]-F332)/F332)*100,1)</f>
        <v>3.5</v>
      </c>
      <c r="H332" s="11">
        <v>0</v>
      </c>
    </row>
    <row r="333" spans="1:8" x14ac:dyDescent="0.25">
      <c r="F333" s="11">
        <f t="shared" si="4"/>
        <v>414242</v>
      </c>
      <c r="G333" s="117" t="e">
        <f>ROUND(((Query1[[#This Row],[EMPFTE]]-F333)/F333)*100,1)</f>
        <v>#VALUE!</v>
      </c>
    </row>
    <row r="334" spans="1:8" x14ac:dyDescent="0.25">
      <c r="F334" s="11">
        <f t="shared" ref="F334:F344" si="5">E322</f>
        <v>414558</v>
      </c>
      <c r="G334" s="117" t="e">
        <f>ROUND(((Query1[[#This Row],[EMPFTE]]-F334)/F334)*100,1)</f>
        <v>#VALUE!</v>
      </c>
    </row>
    <row r="335" spans="1:8" x14ac:dyDescent="0.25">
      <c r="F335" s="11">
        <f t="shared" si="5"/>
        <v>415979</v>
      </c>
      <c r="G335" s="117" t="e">
        <f>ROUND(((Query1[[#This Row],[EMPFTE]]-F335)/F335)*100,1)</f>
        <v>#VALUE!</v>
      </c>
    </row>
    <row r="336" spans="1:8" x14ac:dyDescent="0.25">
      <c r="F336" s="11">
        <f t="shared" si="5"/>
        <v>416046</v>
      </c>
      <c r="G336" s="117" t="e">
        <f>ROUND(((Query1[[#This Row],[EMPFTE]]-F336)/F336)*100,1)</f>
        <v>#VALUE!</v>
      </c>
    </row>
    <row r="337" spans="6:7" x14ac:dyDescent="0.25">
      <c r="F337" s="11">
        <f t="shared" si="5"/>
        <v>416337</v>
      </c>
      <c r="G337" s="117" t="e">
        <f>ROUND(((Query1[[#This Row],[EMPFTE]]-F337)/F337)*100,1)</f>
        <v>#VALUE!</v>
      </c>
    </row>
    <row r="338" spans="6:7" x14ac:dyDescent="0.25">
      <c r="F338" s="11">
        <f t="shared" si="5"/>
        <v>417833</v>
      </c>
      <c r="G338" s="117" t="e">
        <f>ROUND(((Query1[[#This Row],[EMPFTE]]-F338)/F338)*100,1)</f>
        <v>#VALUE!</v>
      </c>
    </row>
    <row r="339" spans="6:7" x14ac:dyDescent="0.25">
      <c r="F339" s="11">
        <f t="shared" si="5"/>
        <v>419762</v>
      </c>
      <c r="G339" s="117" t="e">
        <f>ROUND(((Query1[[#This Row],[EMPFTE]]-F339)/F339)*100,1)</f>
        <v>#VALUE!</v>
      </c>
    </row>
    <row r="340" spans="6:7" x14ac:dyDescent="0.25">
      <c r="F340" s="11">
        <f t="shared" si="5"/>
        <v>422278</v>
      </c>
      <c r="G340" s="117" t="e">
        <f>ROUND(((Query1[[#This Row],[EMPFTE]]-F340)/F340)*100,1)</f>
        <v>#VALUE!</v>
      </c>
    </row>
    <row r="341" spans="6:7" x14ac:dyDescent="0.25">
      <c r="F341" s="11">
        <f t="shared" si="5"/>
        <v>423747</v>
      </c>
      <c r="G341" s="117" t="e">
        <f>ROUND(((Query1[[#This Row],[EMPFTE]]-F341)/F341)*100,1)</f>
        <v>#VALUE!</v>
      </c>
    </row>
    <row r="342" spans="6:7" x14ac:dyDescent="0.25">
      <c r="F342" s="11">
        <f t="shared" si="5"/>
        <v>425656</v>
      </c>
      <c r="G342" s="117" t="e">
        <f>ROUND(((Query1[[#This Row],[EMPFTE]]-F342)/F342)*100,1)</f>
        <v>#VALUE!</v>
      </c>
    </row>
    <row r="343" spans="6:7" x14ac:dyDescent="0.25">
      <c r="F343" s="11">
        <f t="shared" si="5"/>
        <v>427818</v>
      </c>
      <c r="G343" s="117" t="e">
        <f>ROUND(((Query1[[#This Row],[EMPFTE]]-F343)/F343)*100,1)</f>
        <v>#VALUE!</v>
      </c>
    </row>
    <row r="344" spans="6:7" x14ac:dyDescent="0.25">
      <c r="F344" s="11">
        <f t="shared" si="5"/>
        <v>428209</v>
      </c>
      <c r="G344" s="117" t="e">
        <f>ROUND(((Query1[[#This Row],[EMPFTE]]-F344)/F344)*100,1)</f>
        <v>#VALUE!</v>
      </c>
    </row>
  </sheetData>
  <conditionalFormatting sqref="K10">
    <cfRule type="cellIs" dxfId="2" priority="3" operator="greaterThan">
      <formula>428209</formula>
    </cfRule>
  </conditionalFormatting>
  <conditionalFormatting sqref="E1:E332">
    <cfRule type="cellIs" dxfId="1" priority="2" operator="greaterThan">
      <formula>428209</formula>
    </cfRule>
  </conditionalFormatting>
  <conditionalFormatting sqref="G1:G1048576">
    <cfRule type="cellIs" dxfId="0" priority="1" operator="lessThan">
      <formula>0</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61"/>
  <sheetViews>
    <sheetView zoomScale="90" zoomScaleNormal="90" workbookViewId="0">
      <selection activeCell="A19" sqref="A19:F19"/>
    </sheetView>
  </sheetViews>
  <sheetFormatPr defaultRowHeight="15" x14ac:dyDescent="0.25"/>
  <cols>
    <col min="1" max="1" width="22.140625" customWidth="1"/>
    <col min="2" max="2" width="9.28515625" customWidth="1"/>
    <col min="3" max="3" width="10.85546875" customWidth="1"/>
    <col min="4" max="4" width="10.28515625" customWidth="1"/>
    <col min="5" max="5" width="9.140625" customWidth="1"/>
    <col min="6" max="6" width="13.42578125"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9.7109375" bestFit="1" customWidth="1"/>
    <col min="20" max="20" width="16.28515625" bestFit="1" customWidth="1"/>
    <col min="21" max="21" width="8.85546875" customWidth="1"/>
    <col min="22" max="22" width="8.7109375" customWidth="1"/>
    <col min="23" max="23" width="6.28515625" customWidth="1"/>
    <col min="24" max="24" width="4.42578125" customWidth="1"/>
    <col min="25" max="25" width="11.28515625" bestFit="1" customWidth="1"/>
    <col min="29" max="29" width="19.7109375" bestFit="1" customWidth="1"/>
    <col min="30" max="30" width="9.7109375" bestFit="1" customWidth="1"/>
  </cols>
  <sheetData>
    <row r="1" spans="1:31" ht="30" customHeight="1" x14ac:dyDescent="0.25">
      <c r="A1" s="129" t="s">
        <v>55</v>
      </c>
      <c r="B1" s="129"/>
      <c r="C1" s="129"/>
      <c r="D1" s="129"/>
      <c r="E1" s="129"/>
      <c r="F1" s="129"/>
      <c r="S1" s="11"/>
      <c r="T1" s="11"/>
      <c r="AA1" s="11"/>
      <c r="AB1" s="11"/>
      <c r="AC1" s="11"/>
      <c r="AD1" s="11"/>
      <c r="AE1" s="11"/>
    </row>
    <row r="2" spans="1:31" x14ac:dyDescent="0.25">
      <c r="A2" s="128" t="s">
        <v>56</v>
      </c>
      <c r="B2" s="128"/>
      <c r="C2" s="128"/>
      <c r="D2" s="128"/>
      <c r="E2" s="128"/>
      <c r="F2" s="128"/>
      <c r="S2" s="11"/>
      <c r="T2" s="11"/>
      <c r="U2" s="11"/>
      <c r="V2" s="11"/>
      <c r="W2" s="11"/>
      <c r="X2" s="11"/>
      <c r="Y2" s="11"/>
      <c r="AA2" s="21"/>
      <c r="AB2" s="11"/>
      <c r="AC2" s="11"/>
      <c r="AD2" s="11"/>
      <c r="AE2" s="11"/>
    </row>
    <row r="3" spans="1:31" ht="43.5" x14ac:dyDescent="0.25">
      <c r="A3" s="43"/>
      <c r="B3" s="33" t="s">
        <v>47</v>
      </c>
      <c r="C3" s="33" t="s">
        <v>110</v>
      </c>
      <c r="D3" s="33" t="s">
        <v>48</v>
      </c>
      <c r="E3" s="33" t="s">
        <v>54</v>
      </c>
      <c r="F3" s="33" t="s">
        <v>49</v>
      </c>
      <c r="S3" s="25"/>
      <c r="T3" s="27"/>
      <c r="U3" s="27"/>
      <c r="V3" s="27"/>
      <c r="W3" s="27"/>
      <c r="X3" s="27"/>
      <c r="Y3" s="27"/>
      <c r="AA3" s="21"/>
      <c r="AB3" s="11"/>
      <c r="AC3" s="11"/>
      <c r="AD3" s="11"/>
      <c r="AE3" s="11"/>
    </row>
    <row r="4" spans="1:31" x14ac:dyDescent="0.25">
      <c r="A4" s="40" t="s">
        <v>83</v>
      </c>
      <c r="B4" s="45">
        <v>0.1</v>
      </c>
      <c r="C4" s="45">
        <v>0.4</v>
      </c>
      <c r="D4" s="45">
        <v>-0.1</v>
      </c>
      <c r="E4" s="45">
        <v>0.9</v>
      </c>
      <c r="F4" s="45">
        <v>0.1</v>
      </c>
      <c r="S4" s="25"/>
      <c r="T4" s="27"/>
      <c r="U4" s="27"/>
      <c r="V4" s="27"/>
      <c r="W4" s="27"/>
      <c r="X4" s="27"/>
      <c r="Y4" s="27"/>
      <c r="AA4" s="21"/>
      <c r="AB4" s="11"/>
      <c r="AC4" s="11"/>
      <c r="AD4" s="11"/>
      <c r="AE4" s="11"/>
    </row>
    <row r="5" spans="1:31" x14ac:dyDescent="0.25">
      <c r="A5" s="41" t="s">
        <v>85</v>
      </c>
      <c r="B5" s="46">
        <v>0</v>
      </c>
      <c r="C5" s="46">
        <v>0.5</v>
      </c>
      <c r="D5" s="46">
        <v>-0.5</v>
      </c>
      <c r="E5" s="46">
        <v>1.5</v>
      </c>
      <c r="F5" s="46">
        <v>0.1</v>
      </c>
      <c r="S5" s="25"/>
      <c r="T5" s="27"/>
      <c r="U5" s="27"/>
      <c r="V5" s="27"/>
      <c r="W5" s="27"/>
      <c r="X5" s="27"/>
      <c r="Y5" s="27"/>
      <c r="AA5" s="21"/>
      <c r="AB5" s="11"/>
      <c r="AC5" s="11"/>
      <c r="AD5" s="11"/>
      <c r="AE5" s="11"/>
    </row>
    <row r="6" spans="1:31" x14ac:dyDescent="0.25">
      <c r="A6" s="41" t="s">
        <v>87</v>
      </c>
      <c r="B6" s="46">
        <v>0.2</v>
      </c>
      <c r="C6" s="46">
        <v>0.9</v>
      </c>
      <c r="D6" s="46">
        <v>-0.1</v>
      </c>
      <c r="E6" s="46">
        <v>0.8</v>
      </c>
      <c r="F6" s="46">
        <v>0.3</v>
      </c>
      <c r="S6" s="25"/>
      <c r="T6" s="27"/>
      <c r="U6" s="27"/>
      <c r="V6" s="27"/>
      <c r="W6" s="27"/>
      <c r="X6" s="27"/>
      <c r="Y6" s="27"/>
      <c r="AA6" s="21"/>
      <c r="AB6" s="11"/>
      <c r="AC6" s="11"/>
      <c r="AD6" s="11"/>
      <c r="AE6" s="11"/>
    </row>
    <row r="7" spans="1:31" x14ac:dyDescent="0.25">
      <c r="A7" s="41" t="s">
        <v>89</v>
      </c>
      <c r="B7" s="46">
        <v>-0.2</v>
      </c>
      <c r="C7" s="46">
        <v>0.5</v>
      </c>
      <c r="D7" s="46">
        <v>0</v>
      </c>
      <c r="E7" s="46">
        <v>1.5</v>
      </c>
      <c r="F7" s="46">
        <v>0</v>
      </c>
      <c r="S7" s="25"/>
      <c r="T7" s="27"/>
      <c r="U7" s="27"/>
      <c r="V7" s="27"/>
      <c r="W7" s="27"/>
      <c r="X7" s="27"/>
      <c r="Y7" s="27"/>
      <c r="AA7" s="21"/>
      <c r="AB7" s="11"/>
      <c r="AC7" s="11"/>
      <c r="AD7" s="11"/>
      <c r="AE7" s="11"/>
    </row>
    <row r="8" spans="1:31" x14ac:dyDescent="0.25">
      <c r="A8" s="41" t="s">
        <v>92</v>
      </c>
      <c r="B8" s="46">
        <v>0.1</v>
      </c>
      <c r="C8" s="46">
        <v>0</v>
      </c>
      <c r="D8" s="46">
        <v>0</v>
      </c>
      <c r="E8" s="46">
        <v>0.5</v>
      </c>
      <c r="F8" s="46">
        <v>0.1</v>
      </c>
      <c r="S8" s="25"/>
      <c r="T8" s="27"/>
      <c r="U8" s="27"/>
      <c r="V8" s="27"/>
      <c r="W8" s="27"/>
      <c r="X8" s="27"/>
      <c r="Y8" s="27"/>
      <c r="AA8" s="21"/>
      <c r="AB8" s="11"/>
      <c r="AC8" s="11"/>
      <c r="AD8" s="11"/>
      <c r="AE8" s="11"/>
    </row>
    <row r="9" spans="1:31" x14ac:dyDescent="0.25">
      <c r="A9" s="41" t="s">
        <v>93</v>
      </c>
      <c r="B9" s="46">
        <v>-0.1</v>
      </c>
      <c r="C9" s="46">
        <v>1</v>
      </c>
      <c r="D9" s="46">
        <v>1.6</v>
      </c>
      <c r="E9" s="46">
        <v>0.5</v>
      </c>
      <c r="F9" s="46">
        <v>0.4</v>
      </c>
      <c r="S9" s="25"/>
      <c r="T9" s="27"/>
      <c r="U9" s="27"/>
      <c r="V9" s="27"/>
      <c r="W9" s="27"/>
      <c r="X9" s="27"/>
      <c r="Y9" s="27"/>
      <c r="AA9" s="21"/>
      <c r="AB9" s="11"/>
      <c r="AC9" s="11"/>
      <c r="AD9" s="11"/>
      <c r="AE9" s="11"/>
    </row>
    <row r="10" spans="1:31" x14ac:dyDescent="0.25">
      <c r="A10" s="41" t="s">
        <v>97</v>
      </c>
      <c r="B10" s="46">
        <v>0.4</v>
      </c>
      <c r="C10" s="46">
        <v>0.9</v>
      </c>
      <c r="D10" s="46">
        <v>0.4</v>
      </c>
      <c r="E10" s="46">
        <v>0.6</v>
      </c>
      <c r="F10" s="46">
        <v>0.5</v>
      </c>
      <c r="S10" s="25"/>
      <c r="T10" s="27"/>
      <c r="U10" s="27"/>
      <c r="V10" s="27"/>
      <c r="W10" s="27"/>
      <c r="X10" s="27"/>
      <c r="Y10" s="27"/>
      <c r="AA10" s="21"/>
      <c r="AB10" s="11"/>
      <c r="AC10" s="11"/>
      <c r="AD10" s="11"/>
      <c r="AE10" s="11"/>
    </row>
    <row r="11" spans="1:31" x14ac:dyDescent="0.25">
      <c r="A11" s="41" t="s">
        <v>101</v>
      </c>
      <c r="B11" s="46">
        <v>0.8</v>
      </c>
      <c r="C11" s="46">
        <v>0.6</v>
      </c>
      <c r="D11" s="46">
        <v>-0.3</v>
      </c>
      <c r="E11" s="46">
        <v>0.6</v>
      </c>
      <c r="F11" s="46">
        <v>0.6</v>
      </c>
      <c r="S11" s="25"/>
      <c r="T11" s="27"/>
      <c r="U11" s="27"/>
      <c r="V11" s="27"/>
      <c r="W11" s="27"/>
      <c r="X11" s="27"/>
      <c r="Y11" s="27"/>
      <c r="AA11" s="21"/>
      <c r="AB11" s="11"/>
      <c r="AC11" s="11"/>
      <c r="AD11" s="11"/>
      <c r="AE11" s="11"/>
    </row>
    <row r="12" spans="1:31" x14ac:dyDescent="0.25">
      <c r="A12" s="41" t="s">
        <v>105</v>
      </c>
      <c r="B12" s="46">
        <v>0.3</v>
      </c>
      <c r="C12" s="46">
        <v>0.9</v>
      </c>
      <c r="D12" s="46">
        <v>0</v>
      </c>
      <c r="E12" s="46">
        <v>-0.1</v>
      </c>
      <c r="F12" s="46">
        <v>0.3</v>
      </c>
      <c r="S12" s="25"/>
      <c r="T12" s="27"/>
      <c r="U12" s="27"/>
      <c r="V12" s="27"/>
      <c r="W12" s="27"/>
      <c r="X12" s="27"/>
      <c r="Y12" s="27"/>
      <c r="AA12" s="21"/>
      <c r="AB12" s="11"/>
      <c r="AC12" s="11"/>
      <c r="AD12" s="11"/>
      <c r="AE12" s="11"/>
    </row>
    <row r="13" spans="1:31" x14ac:dyDescent="0.25">
      <c r="A13" s="41" t="s">
        <v>107</v>
      </c>
      <c r="B13" s="46">
        <v>0.3</v>
      </c>
      <c r="C13" s="46">
        <v>0.6</v>
      </c>
      <c r="D13" s="46">
        <v>0.7</v>
      </c>
      <c r="E13" s="46">
        <v>0.8</v>
      </c>
      <c r="F13" s="46">
        <v>0.5</v>
      </c>
      <c r="S13" s="25"/>
      <c r="T13" s="27"/>
      <c r="U13" s="27"/>
      <c r="V13" s="27"/>
      <c r="W13" s="27"/>
      <c r="X13" s="27"/>
      <c r="Y13" s="27"/>
      <c r="AA13" s="21"/>
      <c r="AB13" s="11"/>
      <c r="AC13" s="11"/>
      <c r="AD13" s="11"/>
      <c r="AE13" s="11"/>
    </row>
    <row r="14" spans="1:31" x14ac:dyDescent="0.25">
      <c r="A14" s="41" t="s">
        <v>111</v>
      </c>
      <c r="B14" s="46">
        <v>0.5</v>
      </c>
      <c r="C14" s="46">
        <v>0.6</v>
      </c>
      <c r="D14" s="46">
        <v>0.7</v>
      </c>
      <c r="E14" s="46">
        <v>0.4</v>
      </c>
      <c r="F14" s="46">
        <v>0.5</v>
      </c>
      <c r="S14" s="25"/>
      <c r="T14" s="27"/>
      <c r="U14" s="27"/>
      <c r="V14" s="27"/>
      <c r="W14" s="27"/>
      <c r="X14" s="27"/>
      <c r="Y14" s="27"/>
      <c r="AA14" s="21"/>
      <c r="AB14" s="11"/>
      <c r="AC14" s="11"/>
      <c r="AD14" s="11"/>
      <c r="AE14" s="11"/>
    </row>
    <row r="15" spans="1:31" x14ac:dyDescent="0.25">
      <c r="A15" s="42" t="s">
        <v>150</v>
      </c>
      <c r="B15" s="47">
        <v>0</v>
      </c>
      <c r="C15" s="47">
        <v>0.2</v>
      </c>
      <c r="D15" s="47">
        <v>0.5</v>
      </c>
      <c r="E15" s="47">
        <v>0.1</v>
      </c>
      <c r="F15" s="47">
        <v>0.1</v>
      </c>
      <c r="S15" s="25"/>
      <c r="T15" s="27"/>
      <c r="U15" s="27"/>
      <c r="V15" s="27"/>
      <c r="W15" s="27"/>
      <c r="X15" s="27"/>
      <c r="Y15" s="27"/>
      <c r="AA15" s="21"/>
      <c r="AB15" s="11"/>
      <c r="AC15" s="11"/>
      <c r="AD15" s="11"/>
      <c r="AE15" s="11"/>
    </row>
    <row r="16" spans="1:31" ht="30" customHeight="1" x14ac:dyDescent="0.25">
      <c r="A16" s="130" t="s">
        <v>50</v>
      </c>
      <c r="B16" s="130"/>
      <c r="C16" s="130"/>
      <c r="D16" s="130"/>
      <c r="E16" s="130"/>
      <c r="F16" s="130"/>
      <c r="G16" s="44"/>
      <c r="H16" s="44"/>
      <c r="AA16" s="21"/>
      <c r="AB16" s="11"/>
      <c r="AC16" s="11"/>
      <c r="AD16" s="11"/>
      <c r="AE16" s="11"/>
    </row>
    <row r="17" spans="1:31" ht="30" customHeight="1" x14ac:dyDescent="0.25">
      <c r="A17" s="127" t="s">
        <v>51</v>
      </c>
      <c r="B17" s="127"/>
      <c r="C17" s="127"/>
      <c r="D17" s="127"/>
      <c r="E17" s="127"/>
      <c r="F17" s="127"/>
      <c r="G17" s="44"/>
      <c r="H17" s="44"/>
      <c r="AA17" s="21"/>
      <c r="AB17" s="11"/>
      <c r="AC17" s="11"/>
      <c r="AD17" s="11"/>
      <c r="AE17" s="11"/>
    </row>
    <row r="18" spans="1:31" ht="30" customHeight="1" x14ac:dyDescent="0.25">
      <c r="A18" s="127" t="s">
        <v>52</v>
      </c>
      <c r="B18" s="127"/>
      <c r="C18" s="127"/>
      <c r="D18" s="127"/>
      <c r="E18" s="127"/>
      <c r="F18" s="127"/>
      <c r="G18" s="44"/>
      <c r="H18" s="44"/>
      <c r="AA18" s="21"/>
      <c r="AB18" s="11"/>
      <c r="AC18" s="11"/>
      <c r="AD18" s="11"/>
      <c r="AE18" s="11"/>
    </row>
    <row r="19" spans="1:31" x14ac:dyDescent="0.25">
      <c r="A19" s="127" t="s">
        <v>190</v>
      </c>
      <c r="B19" s="127"/>
      <c r="C19" s="127"/>
      <c r="D19" s="127"/>
      <c r="E19" s="127"/>
      <c r="F19" s="127"/>
      <c r="G19" s="44"/>
      <c r="H19" s="44"/>
      <c r="AA19" s="21"/>
      <c r="AB19" s="11"/>
      <c r="AC19" s="11"/>
      <c r="AD19" s="11"/>
      <c r="AE19" s="11"/>
    </row>
    <row r="20" spans="1:31" ht="30" customHeight="1" x14ac:dyDescent="0.25">
      <c r="A20" s="127" t="s">
        <v>53</v>
      </c>
      <c r="B20" s="127"/>
      <c r="C20" s="127"/>
      <c r="D20" s="127"/>
      <c r="E20" s="127"/>
      <c r="F20" s="127"/>
      <c r="G20" s="44"/>
      <c r="H20" s="44"/>
      <c r="AA20" s="21"/>
      <c r="AB20" s="11"/>
      <c r="AC20" s="11"/>
      <c r="AD20" s="11"/>
      <c r="AE20" s="11"/>
    </row>
    <row r="21" spans="1:31" x14ac:dyDescent="0.25">
      <c r="A21" s="131"/>
      <c r="B21" s="131"/>
      <c r="C21" s="131"/>
      <c r="D21" s="131"/>
      <c r="E21" s="131"/>
      <c r="F21" s="131"/>
      <c r="G21" s="131"/>
      <c r="H21" s="131"/>
      <c r="AA21" s="21"/>
      <c r="AB21" s="11"/>
      <c r="AC21" s="11"/>
      <c r="AD21" s="11"/>
      <c r="AE21" s="11"/>
    </row>
    <row r="22" spans="1:31" x14ac:dyDescent="0.25">
      <c r="AA22" s="21"/>
      <c r="AB22" s="11"/>
      <c r="AC22" s="11"/>
      <c r="AD22" s="11"/>
      <c r="AE22" s="11"/>
    </row>
    <row r="23" spans="1:31" x14ac:dyDescent="0.25">
      <c r="AA23" s="21"/>
      <c r="AB23" s="11"/>
      <c r="AC23" s="11"/>
      <c r="AD23" s="11"/>
      <c r="AE23" s="11"/>
    </row>
    <row r="24" spans="1:31" x14ac:dyDescent="0.25">
      <c r="AA24" s="21"/>
      <c r="AB24" s="11"/>
      <c r="AC24" s="11"/>
      <c r="AD24" s="11"/>
      <c r="AE24" s="11"/>
    </row>
    <row r="25" spans="1:31" x14ac:dyDescent="0.25">
      <c r="AA25" s="21"/>
      <c r="AB25" s="11"/>
      <c r="AC25" s="11"/>
      <c r="AD25" s="11"/>
      <c r="AE25" s="11"/>
    </row>
    <row r="26" spans="1:31" x14ac:dyDescent="0.25">
      <c r="AA26" s="21"/>
      <c r="AB26" s="11"/>
      <c r="AC26" s="11"/>
      <c r="AD26" s="11"/>
      <c r="AE26" s="11"/>
    </row>
    <row r="27" spans="1:31" x14ac:dyDescent="0.25">
      <c r="AA27" s="21"/>
      <c r="AB27" s="11"/>
      <c r="AC27" s="11"/>
      <c r="AD27" s="11"/>
      <c r="AE27" s="11"/>
    </row>
    <row r="28" spans="1:31" x14ac:dyDescent="0.25">
      <c r="AA28" s="21"/>
      <c r="AB28" s="11"/>
      <c r="AC28" s="11"/>
      <c r="AD28" s="11"/>
      <c r="AE28" s="11"/>
    </row>
    <row r="29" spans="1:31" x14ac:dyDescent="0.25">
      <c r="AA29" s="21"/>
      <c r="AB29" s="11"/>
      <c r="AC29" s="11"/>
      <c r="AD29" s="11"/>
      <c r="AE29" s="11"/>
    </row>
    <row r="30" spans="1:31" x14ac:dyDescent="0.25">
      <c r="AA30" s="21"/>
      <c r="AB30" s="11"/>
      <c r="AC30" s="11"/>
      <c r="AD30" s="11"/>
      <c r="AE30" s="11"/>
    </row>
    <row r="31" spans="1:31" x14ac:dyDescent="0.25">
      <c r="AA31" s="21"/>
      <c r="AB31" s="11"/>
      <c r="AC31" s="11"/>
      <c r="AD31" s="11"/>
      <c r="AE31" s="11"/>
    </row>
    <row r="32" spans="1:31" x14ac:dyDescent="0.25">
      <c r="AA32" s="21"/>
      <c r="AB32" s="11"/>
      <c r="AC32" s="11"/>
      <c r="AD32" s="11"/>
      <c r="AE32" s="11"/>
    </row>
    <row r="33" spans="27:31" x14ac:dyDescent="0.25">
      <c r="AA33" s="21"/>
      <c r="AB33" s="11"/>
      <c r="AC33" s="11"/>
      <c r="AD33" s="11"/>
      <c r="AE33" s="11"/>
    </row>
    <row r="34" spans="27:31" x14ac:dyDescent="0.25">
      <c r="AA34" s="21"/>
      <c r="AB34" s="11"/>
      <c r="AC34" s="11"/>
      <c r="AD34" s="11"/>
      <c r="AE34" s="11"/>
    </row>
    <row r="35" spans="27:31" x14ac:dyDescent="0.25">
      <c r="AA35" s="21"/>
      <c r="AB35" s="11"/>
      <c r="AC35" s="11"/>
      <c r="AD35" s="11"/>
      <c r="AE35" s="11"/>
    </row>
    <row r="36" spans="27:31" x14ac:dyDescent="0.25">
      <c r="AA36" s="21"/>
      <c r="AB36" s="11"/>
      <c r="AC36" s="11"/>
      <c r="AD36" s="11"/>
      <c r="AE36" s="11"/>
    </row>
    <row r="37" spans="27:31" x14ac:dyDescent="0.25">
      <c r="AA37" s="21"/>
      <c r="AB37" s="11"/>
      <c r="AC37" s="11"/>
      <c r="AD37" s="11"/>
      <c r="AE37" s="11"/>
    </row>
    <row r="38" spans="27:31" x14ac:dyDescent="0.25">
      <c r="AA38" s="21"/>
      <c r="AB38" s="11"/>
      <c r="AC38" s="11"/>
      <c r="AD38" s="11"/>
      <c r="AE38" s="11"/>
    </row>
    <row r="39" spans="27:31" x14ac:dyDescent="0.25">
      <c r="AA39" s="21"/>
      <c r="AB39" s="11"/>
      <c r="AC39" s="11"/>
      <c r="AD39" s="11"/>
      <c r="AE39" s="11"/>
    </row>
    <row r="40" spans="27:31" x14ac:dyDescent="0.25">
      <c r="AA40" s="21"/>
      <c r="AB40" s="11"/>
      <c r="AC40" s="11"/>
      <c r="AD40" s="11"/>
      <c r="AE40" s="11"/>
    </row>
    <row r="41" spans="27:31" x14ac:dyDescent="0.25">
      <c r="AA41" s="21"/>
      <c r="AB41" s="11"/>
      <c r="AC41" s="11"/>
      <c r="AD41" s="11"/>
      <c r="AE41" s="11"/>
    </row>
    <row r="42" spans="27:31" x14ac:dyDescent="0.25">
      <c r="AA42" s="21"/>
      <c r="AB42" s="11"/>
      <c r="AC42" s="11"/>
      <c r="AD42" s="11"/>
      <c r="AE42" s="11"/>
    </row>
    <row r="43" spans="27:31" x14ac:dyDescent="0.25">
      <c r="AA43" s="21"/>
      <c r="AB43" s="11"/>
      <c r="AC43" s="11"/>
      <c r="AD43" s="11"/>
      <c r="AE43" s="11"/>
    </row>
    <row r="44" spans="27:31" x14ac:dyDescent="0.25">
      <c r="AA44" s="21"/>
      <c r="AB44" s="11"/>
      <c r="AC44" s="11"/>
      <c r="AD44" s="11"/>
      <c r="AE44" s="11"/>
    </row>
    <row r="45" spans="27:31" x14ac:dyDescent="0.25">
      <c r="AA45" s="21"/>
      <c r="AB45" s="11"/>
      <c r="AC45" s="11"/>
      <c r="AD45" s="11"/>
      <c r="AE45" s="11"/>
    </row>
    <row r="46" spans="27:31" x14ac:dyDescent="0.25">
      <c r="AA46" s="21"/>
      <c r="AB46" s="11"/>
      <c r="AC46" s="11"/>
      <c r="AD46" s="11"/>
      <c r="AE46" s="11"/>
    </row>
    <row r="47" spans="27:31" x14ac:dyDescent="0.25">
      <c r="AA47" s="21"/>
      <c r="AB47" s="11"/>
      <c r="AC47" s="11"/>
      <c r="AD47" s="11"/>
      <c r="AE47" s="11"/>
    </row>
    <row r="48" spans="27:31" x14ac:dyDescent="0.25">
      <c r="AA48" s="21"/>
      <c r="AB48" s="11"/>
      <c r="AC48" s="11"/>
      <c r="AD48" s="11"/>
      <c r="AE48" s="11"/>
    </row>
    <row r="49" spans="27:31" x14ac:dyDescent="0.25">
      <c r="AA49" s="21"/>
      <c r="AB49" s="11"/>
      <c r="AC49" s="11"/>
      <c r="AD49" s="11"/>
      <c r="AE49" s="11"/>
    </row>
    <row r="50" spans="27:31" x14ac:dyDescent="0.25">
      <c r="AA50" s="21"/>
      <c r="AB50" s="11"/>
      <c r="AC50" s="11"/>
      <c r="AD50" s="11"/>
      <c r="AE50" s="11"/>
    </row>
    <row r="51" spans="27:31" x14ac:dyDescent="0.25">
      <c r="AA51" s="21"/>
      <c r="AB51" s="11"/>
      <c r="AC51" s="11"/>
      <c r="AD51" s="11"/>
      <c r="AE51" s="11"/>
    </row>
    <row r="52" spans="27:31" x14ac:dyDescent="0.25">
      <c r="AA52" s="21"/>
      <c r="AB52" s="11"/>
      <c r="AC52" s="11"/>
      <c r="AD52" s="11"/>
      <c r="AE52" s="11"/>
    </row>
    <row r="53" spans="27:31" x14ac:dyDescent="0.25">
      <c r="AA53" s="21"/>
      <c r="AB53" s="11"/>
      <c r="AC53" s="11"/>
      <c r="AD53" s="11"/>
      <c r="AE53" s="11"/>
    </row>
    <row r="54" spans="27:31" x14ac:dyDescent="0.25">
      <c r="AA54" s="21"/>
      <c r="AB54" s="11"/>
      <c r="AC54" s="11"/>
      <c r="AD54" s="11"/>
      <c r="AE54" s="11"/>
    </row>
    <row r="55" spans="27:31" x14ac:dyDescent="0.25">
      <c r="AA55" s="21"/>
      <c r="AB55" s="11"/>
      <c r="AC55" s="11"/>
      <c r="AD55" s="11"/>
      <c r="AE55" s="11"/>
    </row>
    <row r="56" spans="27:31" x14ac:dyDescent="0.25">
      <c r="AA56" s="21"/>
      <c r="AB56" s="11"/>
      <c r="AC56" s="11"/>
      <c r="AD56" s="11"/>
      <c r="AE56" s="11"/>
    </row>
    <row r="57" spans="27:31" x14ac:dyDescent="0.25">
      <c r="AA57" s="21"/>
      <c r="AB57" s="11"/>
      <c r="AC57" s="11"/>
      <c r="AD57" s="11"/>
      <c r="AE57" s="11"/>
    </row>
    <row r="58" spans="27:31" x14ac:dyDescent="0.25">
      <c r="AA58" s="21"/>
      <c r="AB58" s="11"/>
      <c r="AC58" s="11"/>
      <c r="AD58" s="11"/>
      <c r="AE58" s="11"/>
    </row>
    <row r="59" spans="27:31" x14ac:dyDescent="0.25">
      <c r="AA59" s="21"/>
      <c r="AB59" s="11"/>
      <c r="AC59" s="11"/>
      <c r="AD59" s="11"/>
      <c r="AE59" s="11"/>
    </row>
    <row r="60" spans="27:31" x14ac:dyDescent="0.25">
      <c r="AA60" s="21"/>
      <c r="AB60" s="11"/>
      <c r="AC60" s="11"/>
      <c r="AD60" s="11"/>
      <c r="AE60" s="11"/>
    </row>
    <row r="61" spans="27:31" x14ac:dyDescent="0.25">
      <c r="AA61" s="21"/>
      <c r="AB61" s="11"/>
      <c r="AC61" s="11"/>
      <c r="AD61" s="11"/>
      <c r="AE61" s="11"/>
    </row>
  </sheetData>
  <mergeCells count="8">
    <mergeCell ref="A21:H21"/>
    <mergeCell ref="A1:F1"/>
    <mergeCell ref="A16:F16"/>
    <mergeCell ref="A17:F17"/>
    <mergeCell ref="A18:F18"/>
    <mergeCell ref="A19:F19"/>
    <mergeCell ref="A20:F20"/>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0"/>
  <sheetViews>
    <sheetView zoomScale="90" zoomScaleNormal="90" workbookViewId="0">
      <selection activeCell="A19" sqref="A19:E19"/>
    </sheetView>
  </sheetViews>
  <sheetFormatPr defaultRowHeight="15" x14ac:dyDescent="0.25"/>
  <cols>
    <col min="1" max="1" width="12.140625" style="30" bestFit="1" customWidth="1"/>
    <col min="2" max="16384" width="9.140625" style="30"/>
  </cols>
  <sheetData>
    <row r="1" spans="1:9" ht="45" customHeight="1" x14ac:dyDescent="0.25">
      <c r="A1" s="129" t="s">
        <v>57</v>
      </c>
      <c r="B1" s="129"/>
      <c r="C1" s="129"/>
      <c r="D1" s="129"/>
      <c r="E1" s="129"/>
    </row>
    <row r="2" spans="1:9" x14ac:dyDescent="0.25">
      <c r="A2" s="133" t="s">
        <v>58</v>
      </c>
      <c r="B2" s="133"/>
      <c r="C2" s="133"/>
      <c r="D2" s="133"/>
      <c r="E2" s="133"/>
    </row>
    <row r="3" spans="1:9" x14ac:dyDescent="0.25">
      <c r="A3" s="48"/>
      <c r="B3" s="48">
        <v>2014</v>
      </c>
      <c r="C3" s="48">
        <v>2015</v>
      </c>
      <c r="D3" s="48">
        <v>2016</v>
      </c>
      <c r="E3" s="48">
        <v>2017</v>
      </c>
    </row>
    <row r="4" spans="1:9" x14ac:dyDescent="0.25">
      <c r="A4" s="40" t="s">
        <v>11</v>
      </c>
      <c r="B4" s="45">
        <v>0.5</v>
      </c>
      <c r="C4" s="45">
        <v>1.2</v>
      </c>
      <c r="D4" s="45">
        <v>4.0999999999999996</v>
      </c>
      <c r="E4" s="45">
        <v>3.9</v>
      </c>
    </row>
    <row r="5" spans="1:9" x14ac:dyDescent="0.25">
      <c r="A5" s="41" t="s">
        <v>12</v>
      </c>
      <c r="B5" s="46">
        <v>0.4</v>
      </c>
      <c r="C5" s="46">
        <v>1.8</v>
      </c>
      <c r="D5" s="46">
        <v>3.8</v>
      </c>
      <c r="E5" s="46">
        <v>3.9</v>
      </c>
    </row>
    <row r="6" spans="1:9" s="67" customFormat="1" x14ac:dyDescent="0.25">
      <c r="A6" s="41" t="s">
        <v>13</v>
      </c>
      <c r="B6" s="46">
        <v>0.8</v>
      </c>
      <c r="C6" s="46">
        <v>1.9</v>
      </c>
      <c r="D6" s="46">
        <v>3.9</v>
      </c>
      <c r="E6" s="46">
        <v>4</v>
      </c>
    </row>
    <row r="7" spans="1:9" s="67" customFormat="1" x14ac:dyDescent="0.25">
      <c r="A7" s="41" t="s">
        <v>14</v>
      </c>
      <c r="B7" s="46">
        <v>1</v>
      </c>
      <c r="C7" s="46">
        <v>2.4</v>
      </c>
      <c r="D7" s="46">
        <v>3.6</v>
      </c>
      <c r="E7" s="46">
        <v>3.9</v>
      </c>
    </row>
    <row r="8" spans="1:9" s="67" customFormat="1" x14ac:dyDescent="0.25">
      <c r="A8" s="41" t="s">
        <v>15</v>
      </c>
      <c r="B8" s="46">
        <v>1.1000000000000001</v>
      </c>
      <c r="C8" s="46">
        <v>2.6</v>
      </c>
      <c r="D8" s="46">
        <v>3.7</v>
      </c>
      <c r="E8" s="46">
        <v>3.7</v>
      </c>
    </row>
    <row r="9" spans="1:9" s="67" customFormat="1" x14ac:dyDescent="0.25">
      <c r="A9" s="41" t="s">
        <v>16</v>
      </c>
      <c r="B9" s="46">
        <v>0.9</v>
      </c>
      <c r="C9" s="46">
        <v>3</v>
      </c>
      <c r="D9" s="46">
        <v>3.9</v>
      </c>
      <c r="E9" s="46">
        <v>3.8</v>
      </c>
    </row>
    <row r="10" spans="1:9" x14ac:dyDescent="0.25">
      <c r="A10" s="49" t="s">
        <v>17</v>
      </c>
      <c r="B10" s="51">
        <v>1.3</v>
      </c>
      <c r="C10" s="51">
        <v>2.7</v>
      </c>
      <c r="D10" s="51">
        <v>4.3</v>
      </c>
      <c r="E10" s="51">
        <v>3.5</v>
      </c>
      <c r="F10" s="74"/>
    </row>
    <row r="11" spans="1:9" x14ac:dyDescent="0.25">
      <c r="A11" s="41" t="s">
        <v>18</v>
      </c>
      <c r="B11" s="46">
        <v>1</v>
      </c>
      <c r="C11" s="46">
        <v>3.3</v>
      </c>
      <c r="D11" s="46">
        <v>4.3</v>
      </c>
      <c r="E11" s="60"/>
    </row>
    <row r="12" spans="1:9" x14ac:dyDescent="0.25">
      <c r="A12" s="41" t="s">
        <v>19</v>
      </c>
      <c r="B12" s="46">
        <v>1.1000000000000001</v>
      </c>
      <c r="C12" s="46">
        <v>3.3</v>
      </c>
      <c r="D12" s="46">
        <v>4.3</v>
      </c>
      <c r="E12" s="60"/>
    </row>
    <row r="13" spans="1:9" x14ac:dyDescent="0.25">
      <c r="A13" s="41" t="s">
        <v>20</v>
      </c>
      <c r="B13" s="46">
        <v>0.9</v>
      </c>
      <c r="C13" s="46">
        <v>4</v>
      </c>
      <c r="D13" s="46">
        <v>4</v>
      </c>
      <c r="E13" s="60"/>
    </row>
    <row r="14" spans="1:9" s="68" customFormat="1" x14ac:dyDescent="0.25">
      <c r="A14" s="41" t="s">
        <v>21</v>
      </c>
      <c r="B14" s="46">
        <v>1.5</v>
      </c>
      <c r="C14" s="46">
        <v>3.7</v>
      </c>
      <c r="D14" s="46">
        <v>3.7</v>
      </c>
      <c r="E14" s="60"/>
    </row>
    <row r="15" spans="1:9" x14ac:dyDescent="0.25">
      <c r="A15" s="50" t="s">
        <v>22</v>
      </c>
      <c r="B15" s="52">
        <v>1.4</v>
      </c>
      <c r="C15" s="52">
        <v>3.9</v>
      </c>
      <c r="D15" s="52">
        <v>3.7</v>
      </c>
      <c r="E15" s="88"/>
    </row>
    <row r="16" spans="1:9" ht="30" customHeight="1" x14ac:dyDescent="0.25">
      <c r="A16" s="130" t="s">
        <v>50</v>
      </c>
      <c r="B16" s="130"/>
      <c r="C16" s="130"/>
      <c r="D16" s="130"/>
      <c r="E16" s="130"/>
      <c r="F16" s="29"/>
      <c r="G16" s="29"/>
      <c r="H16" s="29"/>
      <c r="I16" s="29"/>
    </row>
    <row r="17" spans="1:9" x14ac:dyDescent="0.25">
      <c r="A17" s="127" t="s">
        <v>59</v>
      </c>
      <c r="B17" s="127"/>
      <c r="C17" s="127"/>
      <c r="D17" s="127"/>
      <c r="E17" s="127"/>
      <c r="F17" s="29"/>
      <c r="G17" s="29"/>
      <c r="H17" s="29"/>
      <c r="I17" s="29"/>
    </row>
    <row r="18" spans="1:9" ht="30" customHeight="1" x14ac:dyDescent="0.25">
      <c r="A18" s="127" t="s">
        <v>60</v>
      </c>
      <c r="B18" s="127"/>
      <c r="C18" s="127"/>
      <c r="D18" s="127"/>
      <c r="E18" s="127"/>
      <c r="F18" s="29"/>
      <c r="G18" s="29"/>
      <c r="H18" s="29"/>
      <c r="I18" s="29"/>
    </row>
    <row r="19" spans="1:9" x14ac:dyDescent="0.25">
      <c r="A19" s="127" t="s">
        <v>190</v>
      </c>
      <c r="B19" s="127"/>
      <c r="C19" s="127"/>
      <c r="D19" s="127"/>
      <c r="E19" s="127"/>
      <c r="F19" s="29"/>
      <c r="G19" s="29"/>
      <c r="H19" s="29"/>
      <c r="I19" s="29"/>
    </row>
    <row r="20" spans="1:9" x14ac:dyDescent="0.25">
      <c r="A20" s="132"/>
      <c r="B20" s="132"/>
      <c r="C20" s="132"/>
      <c r="D20" s="132"/>
      <c r="E20" s="132"/>
      <c r="F20" s="132"/>
      <c r="G20" s="132"/>
      <c r="H20" s="132"/>
      <c r="I20" s="132"/>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1"/>
  <sheetViews>
    <sheetView zoomScale="90" zoomScaleNormal="90" zoomScaleSheetLayoutView="100" workbookViewId="0">
      <selection activeCell="A21" sqref="A21:H21"/>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36" t="s">
        <v>112</v>
      </c>
      <c r="B1" s="136"/>
      <c r="C1" s="136"/>
      <c r="D1" s="136"/>
      <c r="E1" s="136"/>
      <c r="F1" s="136"/>
      <c r="G1" s="136"/>
      <c r="H1" s="136"/>
    </row>
    <row r="2" spans="1:12" x14ac:dyDescent="0.25">
      <c r="A2" s="137"/>
      <c r="G2" s="135" t="s">
        <v>61</v>
      </c>
      <c r="H2" s="135"/>
    </row>
    <row r="3" spans="1:12" ht="29.25" x14ac:dyDescent="0.25">
      <c r="A3" s="137"/>
      <c r="B3" s="108">
        <v>2013</v>
      </c>
      <c r="C3" s="108">
        <v>2014</v>
      </c>
      <c r="D3" s="108">
        <v>2015</v>
      </c>
      <c r="E3" s="108">
        <v>2016</v>
      </c>
      <c r="F3" s="108">
        <v>2017</v>
      </c>
      <c r="G3" s="33" t="s">
        <v>161</v>
      </c>
      <c r="H3" s="33" t="s">
        <v>162</v>
      </c>
    </row>
    <row r="4" spans="1:12" x14ac:dyDescent="0.25">
      <c r="A4" s="40" t="s">
        <v>11</v>
      </c>
      <c r="B4" s="53">
        <v>380042</v>
      </c>
      <c r="C4" s="53">
        <v>381819</v>
      </c>
      <c r="D4" s="53">
        <v>386528</v>
      </c>
      <c r="E4" s="53">
        <v>402208</v>
      </c>
      <c r="F4" s="53">
        <v>417833</v>
      </c>
      <c r="G4" s="54">
        <v>9.9439009372648286</v>
      </c>
      <c r="H4" s="54">
        <v>3.8848058715888296</v>
      </c>
    </row>
    <row r="5" spans="1:12" x14ac:dyDescent="0.25">
      <c r="A5" s="41" t="s">
        <v>12</v>
      </c>
      <c r="B5" s="55">
        <v>380414</v>
      </c>
      <c r="C5" s="55">
        <v>381985</v>
      </c>
      <c r="D5" s="55">
        <v>388976</v>
      </c>
      <c r="E5" s="55">
        <v>403917</v>
      </c>
      <c r="F5" s="55">
        <v>419762</v>
      </c>
      <c r="G5" s="56">
        <v>10.34346790601818</v>
      </c>
      <c r="H5" s="56">
        <v>3.9228356320729261</v>
      </c>
      <c r="K5" s="11"/>
    </row>
    <row r="6" spans="1:12" x14ac:dyDescent="0.25">
      <c r="A6" s="41" t="s">
        <v>13</v>
      </c>
      <c r="B6" s="55">
        <v>380540</v>
      </c>
      <c r="C6" s="55">
        <v>383575</v>
      </c>
      <c r="D6" s="55">
        <v>390817</v>
      </c>
      <c r="E6" s="55">
        <v>405983</v>
      </c>
      <c r="F6" s="55">
        <v>422278</v>
      </c>
      <c r="G6" s="56">
        <v>10.968097966048248</v>
      </c>
      <c r="H6" s="56">
        <v>4.013714859981822</v>
      </c>
      <c r="K6" s="11"/>
    </row>
    <row r="7" spans="1:12" s="10" customFormat="1" x14ac:dyDescent="0.25">
      <c r="A7" s="41" t="s">
        <v>14</v>
      </c>
      <c r="B7" s="55">
        <v>380487</v>
      </c>
      <c r="C7" s="55">
        <v>384265</v>
      </c>
      <c r="D7" s="55">
        <v>393439</v>
      </c>
      <c r="E7" s="55">
        <v>407763</v>
      </c>
      <c r="F7" s="55">
        <v>423747</v>
      </c>
      <c r="G7" s="56">
        <v>11.36963943577573</v>
      </c>
      <c r="H7" s="56">
        <v>3.9199240735427194</v>
      </c>
      <c r="K7" s="11"/>
      <c r="L7"/>
    </row>
    <row r="8" spans="1:12" s="2" customFormat="1" x14ac:dyDescent="0.25">
      <c r="A8" s="41" t="s">
        <v>15</v>
      </c>
      <c r="B8" s="55">
        <v>381372</v>
      </c>
      <c r="C8" s="55">
        <v>385619</v>
      </c>
      <c r="D8" s="55">
        <v>395621</v>
      </c>
      <c r="E8" s="55">
        <v>410338</v>
      </c>
      <c r="F8" s="55">
        <v>425656</v>
      </c>
      <c r="G8" s="56">
        <v>11.611759646749107</v>
      </c>
      <c r="H8" s="56">
        <v>3.7330200956284818</v>
      </c>
      <c r="K8" s="11"/>
      <c r="L8"/>
    </row>
    <row r="9" spans="1:12" s="2" customFormat="1" x14ac:dyDescent="0.25">
      <c r="A9" s="41" t="s">
        <v>16</v>
      </c>
      <c r="B9" s="55">
        <v>381672</v>
      </c>
      <c r="C9" s="55">
        <v>385243</v>
      </c>
      <c r="D9" s="55">
        <v>396973</v>
      </c>
      <c r="E9" s="55">
        <v>412333</v>
      </c>
      <c r="F9" s="55">
        <v>427818</v>
      </c>
      <c r="G9" s="60">
        <v>12.09048607181035</v>
      </c>
      <c r="H9" s="60">
        <v>3.7554597861437236</v>
      </c>
    </row>
    <row r="10" spans="1:12" s="10" customFormat="1" x14ac:dyDescent="0.25">
      <c r="A10" s="49" t="s">
        <v>17</v>
      </c>
      <c r="B10" s="62">
        <v>381299</v>
      </c>
      <c r="C10" s="62">
        <v>386243</v>
      </c>
      <c r="D10" s="62">
        <v>396503</v>
      </c>
      <c r="E10" s="62">
        <v>413746</v>
      </c>
      <c r="F10" s="62">
        <v>428209</v>
      </c>
      <c r="G10" s="64">
        <v>12.302681098035926</v>
      </c>
      <c r="H10" s="64">
        <v>3.4956229184088792</v>
      </c>
      <c r="K10" s="11"/>
      <c r="L10"/>
    </row>
    <row r="11" spans="1:12" s="10" customFormat="1" x14ac:dyDescent="0.25">
      <c r="A11" s="41" t="s">
        <v>18</v>
      </c>
      <c r="B11" s="55">
        <v>380486</v>
      </c>
      <c r="C11" s="55">
        <v>384478</v>
      </c>
      <c r="D11" s="55">
        <v>397007</v>
      </c>
      <c r="E11" s="55">
        <v>414242</v>
      </c>
      <c r="F11" s="62"/>
      <c r="G11" s="64"/>
      <c r="H11" s="64"/>
    </row>
    <row r="12" spans="1:12" s="10" customFormat="1" x14ac:dyDescent="0.25">
      <c r="A12" s="41" t="s">
        <v>19</v>
      </c>
      <c r="B12" s="55">
        <v>380165</v>
      </c>
      <c r="C12" s="55">
        <v>384501</v>
      </c>
      <c r="D12" s="55">
        <v>397326</v>
      </c>
      <c r="E12" s="55">
        <v>414558</v>
      </c>
      <c r="F12" s="55"/>
      <c r="G12" s="55"/>
      <c r="H12" s="55"/>
      <c r="K12" s="2"/>
      <c r="L12" s="2"/>
    </row>
    <row r="13" spans="1:12" s="10" customFormat="1" x14ac:dyDescent="0.25">
      <c r="A13" s="41" t="s">
        <v>20</v>
      </c>
      <c r="B13" s="55">
        <v>381178</v>
      </c>
      <c r="C13" s="55">
        <v>384700</v>
      </c>
      <c r="D13" s="55">
        <v>399928</v>
      </c>
      <c r="E13" s="55">
        <v>415979</v>
      </c>
      <c r="F13" s="55"/>
      <c r="G13" s="55"/>
      <c r="H13" s="55"/>
    </row>
    <row r="14" spans="1:12" s="10" customFormat="1" x14ac:dyDescent="0.25">
      <c r="A14" s="41" t="s">
        <v>21</v>
      </c>
      <c r="B14" s="55">
        <v>381224</v>
      </c>
      <c r="C14" s="55">
        <v>386912</v>
      </c>
      <c r="D14" s="55">
        <v>401280</v>
      </c>
      <c r="E14" s="55">
        <v>416046</v>
      </c>
      <c r="F14" s="55"/>
      <c r="G14" s="55"/>
      <c r="H14" s="55"/>
    </row>
    <row r="15" spans="1:12" s="2" customFormat="1" x14ac:dyDescent="0.25">
      <c r="A15" s="41" t="s">
        <v>22</v>
      </c>
      <c r="B15" s="55">
        <v>380809</v>
      </c>
      <c r="C15" s="55">
        <v>386222</v>
      </c>
      <c r="D15" s="55">
        <v>401440</v>
      </c>
      <c r="E15" s="55">
        <v>416337</v>
      </c>
      <c r="F15" s="55"/>
      <c r="G15" s="55"/>
      <c r="H15" s="55"/>
      <c r="K15" s="10"/>
      <c r="L15" s="10"/>
    </row>
    <row r="16" spans="1:12" x14ac:dyDescent="0.25">
      <c r="A16" s="49" t="s">
        <v>163</v>
      </c>
      <c r="B16" s="57">
        <v>380832.28571428574</v>
      </c>
      <c r="C16" s="57">
        <v>384107</v>
      </c>
      <c r="D16" s="57">
        <v>392693.85714285716</v>
      </c>
      <c r="E16" s="57">
        <v>408041.14285714284</v>
      </c>
      <c r="F16" s="57">
        <v>423614.71428571426</v>
      </c>
      <c r="G16" s="58">
        <v>11.23286186595748</v>
      </c>
      <c r="H16" s="58">
        <v>3.8179118910524834</v>
      </c>
    </row>
    <row r="17" spans="1:8" s="11" customFormat="1" x14ac:dyDescent="0.25">
      <c r="A17" s="42" t="s">
        <v>108</v>
      </c>
      <c r="B17" s="59">
        <v>380807.33333333331</v>
      </c>
      <c r="C17" s="59">
        <v>384630.16666666669</v>
      </c>
      <c r="D17" s="59">
        <v>395486.5</v>
      </c>
      <c r="E17" s="59">
        <v>411120.83333333331</v>
      </c>
      <c r="F17" s="87"/>
      <c r="G17" s="87"/>
      <c r="H17" s="87"/>
    </row>
    <row r="18" spans="1:8" ht="30" customHeight="1" x14ac:dyDescent="0.25">
      <c r="A18" s="134" t="s">
        <v>50</v>
      </c>
      <c r="B18" s="134"/>
      <c r="C18" s="134"/>
      <c r="D18" s="134"/>
      <c r="E18" s="134"/>
      <c r="F18" s="134"/>
      <c r="G18" s="134"/>
      <c r="H18" s="134"/>
    </row>
    <row r="19" spans="1:8" x14ac:dyDescent="0.25">
      <c r="A19" s="134" t="s">
        <v>59</v>
      </c>
      <c r="B19" s="134"/>
      <c r="C19" s="134"/>
      <c r="D19" s="134"/>
      <c r="E19" s="134"/>
      <c r="F19" s="134"/>
      <c r="G19" s="134"/>
      <c r="H19" s="134"/>
    </row>
    <row r="20" spans="1:8" x14ac:dyDescent="0.25">
      <c r="A20" s="134" t="s">
        <v>60</v>
      </c>
      <c r="B20" s="134"/>
      <c r="C20" s="134"/>
      <c r="D20" s="134"/>
      <c r="E20" s="134"/>
      <c r="F20" s="134"/>
      <c r="G20" s="134"/>
      <c r="H20" s="134"/>
    </row>
    <row r="21" spans="1:8" x14ac:dyDescent="0.25">
      <c r="A21" s="134" t="s">
        <v>190</v>
      </c>
      <c r="B21" s="134"/>
      <c r="C21" s="134"/>
      <c r="D21" s="134"/>
      <c r="E21" s="134"/>
      <c r="F21" s="134"/>
      <c r="G21" s="134"/>
      <c r="H21" s="134"/>
    </row>
  </sheetData>
  <mergeCells count="7">
    <mergeCell ref="A21:H21"/>
    <mergeCell ref="G2:H2"/>
    <mergeCell ref="A1:H1"/>
    <mergeCell ref="A2:A3"/>
    <mergeCell ref="A18:H18"/>
    <mergeCell ref="A19:H19"/>
    <mergeCell ref="A20:H20"/>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1"/>
  <sheetViews>
    <sheetView zoomScale="90" zoomScaleNormal="90" zoomScaleSheetLayoutView="112" workbookViewId="0">
      <selection activeCell="A2" sqref="A2:F8"/>
    </sheetView>
  </sheetViews>
  <sheetFormatPr defaultRowHeight="15" x14ac:dyDescent="0.25"/>
  <cols>
    <col min="1" max="1" width="27.5703125" style="30" customWidth="1"/>
    <col min="2" max="6" width="12.140625" style="30" customWidth="1"/>
    <col min="7" max="16384" width="9.140625" style="30"/>
  </cols>
  <sheetData>
    <row r="1" spans="1:6" x14ac:dyDescent="0.25">
      <c r="A1" s="139" t="s">
        <v>164</v>
      </c>
      <c r="B1" s="139"/>
      <c r="C1" s="139"/>
      <c r="D1" s="139"/>
      <c r="E1" s="139"/>
      <c r="F1" s="139"/>
    </row>
    <row r="2" spans="1:6" ht="43.5" x14ac:dyDescent="0.25">
      <c r="A2" s="31"/>
      <c r="B2" s="33" t="s">
        <v>47</v>
      </c>
      <c r="C2" s="33" t="s">
        <v>110</v>
      </c>
      <c r="D2" s="33" t="s">
        <v>48</v>
      </c>
      <c r="E2" s="33" t="s">
        <v>54</v>
      </c>
      <c r="F2" s="33" t="s">
        <v>63</v>
      </c>
    </row>
    <row r="3" spans="1:6" x14ac:dyDescent="0.25">
      <c r="A3" s="40">
        <v>2013</v>
      </c>
      <c r="B3" s="53">
        <v>256474</v>
      </c>
      <c r="C3" s="53">
        <v>69510</v>
      </c>
      <c r="D3" s="53">
        <v>49387</v>
      </c>
      <c r="E3" s="53">
        <v>5928</v>
      </c>
      <c r="F3" s="53">
        <v>381299</v>
      </c>
    </row>
    <row r="4" spans="1:6" x14ac:dyDescent="0.25">
      <c r="A4" s="41">
        <v>2014</v>
      </c>
      <c r="B4" s="55">
        <v>257541</v>
      </c>
      <c r="C4" s="55">
        <v>71272</v>
      </c>
      <c r="D4" s="55">
        <v>51107</v>
      </c>
      <c r="E4" s="55">
        <v>6323</v>
      </c>
      <c r="F4" s="55">
        <v>386243</v>
      </c>
    </row>
    <row r="5" spans="1:6" x14ac:dyDescent="0.25">
      <c r="A5" s="41">
        <v>2015</v>
      </c>
      <c r="B5" s="55">
        <v>265551</v>
      </c>
      <c r="C5" s="55">
        <v>74999</v>
      </c>
      <c r="D5" s="55">
        <v>49403</v>
      </c>
      <c r="E5" s="55">
        <v>6550</v>
      </c>
      <c r="F5" s="55">
        <v>396503</v>
      </c>
    </row>
    <row r="6" spans="1:6" x14ac:dyDescent="0.25">
      <c r="A6" s="41">
        <v>2016</v>
      </c>
      <c r="B6" s="55">
        <v>271963</v>
      </c>
      <c r="C6" s="55">
        <v>83481</v>
      </c>
      <c r="D6" s="55">
        <v>51021</v>
      </c>
      <c r="E6" s="55">
        <v>7281</v>
      </c>
      <c r="F6" s="55">
        <v>413746</v>
      </c>
    </row>
    <row r="7" spans="1:6" x14ac:dyDescent="0.25">
      <c r="A7" s="49">
        <v>2017</v>
      </c>
      <c r="B7" s="62">
        <v>278325</v>
      </c>
      <c r="C7" s="62">
        <v>89576</v>
      </c>
      <c r="D7" s="62">
        <v>52408</v>
      </c>
      <c r="E7" s="62">
        <v>7900</v>
      </c>
      <c r="F7" s="62">
        <v>428209</v>
      </c>
    </row>
    <row r="8" spans="1:6" ht="30" customHeight="1" x14ac:dyDescent="0.25">
      <c r="A8" s="63" t="s">
        <v>165</v>
      </c>
      <c r="B8" s="106">
        <v>64.997466190575153</v>
      </c>
      <c r="C8" s="106">
        <v>20.918756962137646</v>
      </c>
      <c r="D8" s="106">
        <v>12.23888334901882</v>
      </c>
      <c r="E8" s="106">
        <v>1.8448934982683689</v>
      </c>
      <c r="F8" s="107">
        <v>100</v>
      </c>
    </row>
    <row r="9" spans="1:6" ht="30" customHeight="1" x14ac:dyDescent="0.25">
      <c r="A9" s="133" t="s">
        <v>50</v>
      </c>
      <c r="B9" s="133"/>
      <c r="C9" s="133"/>
      <c r="D9" s="133"/>
      <c r="E9" s="133"/>
      <c r="F9" s="133"/>
    </row>
    <row r="10" spans="1:6" x14ac:dyDescent="0.25">
      <c r="A10" s="133" t="s">
        <v>51</v>
      </c>
      <c r="B10" s="133"/>
      <c r="C10" s="133"/>
      <c r="D10" s="133"/>
      <c r="E10" s="133"/>
      <c r="F10" s="133"/>
    </row>
    <row r="11" spans="1:6" x14ac:dyDescent="0.25">
      <c r="A11" s="133" t="s">
        <v>64</v>
      </c>
      <c r="B11" s="133"/>
      <c r="C11" s="133"/>
      <c r="D11" s="133"/>
      <c r="E11" s="133"/>
      <c r="F11" s="133"/>
    </row>
  </sheetData>
  <mergeCells count="4">
    <mergeCell ref="A1:F1"/>
    <mergeCell ref="A9:F9"/>
    <mergeCell ref="A10:F10"/>
    <mergeCell ref="A11:F1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3"/>
  <sheetViews>
    <sheetView zoomScale="90" zoomScaleNormal="90" workbookViewId="0">
      <selection activeCell="A2" sqref="A2:E2"/>
    </sheetView>
  </sheetViews>
  <sheetFormatPr defaultRowHeight="15" x14ac:dyDescent="0.25"/>
  <cols>
    <col min="1" max="1" width="9.140625" style="30"/>
    <col min="2" max="2" width="12" style="30" bestFit="1" customWidth="1"/>
    <col min="3" max="3" width="13.28515625" style="30" bestFit="1" customWidth="1"/>
    <col min="4" max="4" width="12.7109375" style="30" bestFit="1" customWidth="1"/>
    <col min="5" max="5" width="11.28515625" style="30" bestFit="1" customWidth="1"/>
    <col min="6" max="16384" width="9.140625" style="30"/>
  </cols>
  <sheetData>
    <row r="1" spans="1:8" ht="55.5" customHeight="1" x14ac:dyDescent="0.25">
      <c r="A1" s="129" t="s">
        <v>166</v>
      </c>
      <c r="B1" s="129"/>
      <c r="C1" s="129"/>
      <c r="D1" s="129"/>
      <c r="E1" s="129"/>
    </row>
    <row r="2" spans="1:8" x14ac:dyDescent="0.25">
      <c r="A2" s="128" t="s">
        <v>167</v>
      </c>
      <c r="B2" s="128"/>
      <c r="C2" s="128"/>
      <c r="D2" s="128"/>
      <c r="E2" s="128"/>
    </row>
    <row r="3" spans="1:8" ht="29.25" x14ac:dyDescent="0.25">
      <c r="A3" s="66"/>
      <c r="B3" s="36" t="s">
        <v>47</v>
      </c>
      <c r="C3" s="36" t="s">
        <v>168</v>
      </c>
      <c r="D3" s="36" t="s">
        <v>48</v>
      </c>
      <c r="E3" s="36" t="s">
        <v>54</v>
      </c>
    </row>
    <row r="4" spans="1:8" x14ac:dyDescent="0.25">
      <c r="A4" s="40">
        <v>2006</v>
      </c>
      <c r="B4" s="45">
        <v>65.7</v>
      </c>
      <c r="C4" s="45">
        <v>17.399999999999999</v>
      </c>
      <c r="D4" s="45">
        <v>14.7</v>
      </c>
      <c r="E4" s="45">
        <v>2.1</v>
      </c>
    </row>
    <row r="5" spans="1:8" x14ac:dyDescent="0.25">
      <c r="A5" s="41">
        <v>2012</v>
      </c>
      <c r="B5" s="46">
        <v>67.2</v>
      </c>
      <c r="C5" s="46">
        <v>18</v>
      </c>
      <c r="D5" s="46">
        <v>13.6</v>
      </c>
      <c r="E5" s="46">
        <v>1.3</v>
      </c>
    </row>
    <row r="6" spans="1:8" x14ac:dyDescent="0.25">
      <c r="A6" s="41">
        <v>2016</v>
      </c>
      <c r="B6" s="46">
        <v>65.7</v>
      </c>
      <c r="C6" s="46">
        <v>20.2</v>
      </c>
      <c r="D6" s="46">
        <v>12.3</v>
      </c>
      <c r="E6" s="46">
        <v>1.8</v>
      </c>
    </row>
    <row r="7" spans="1:8" x14ac:dyDescent="0.25">
      <c r="A7" s="50">
        <v>2017</v>
      </c>
      <c r="B7" s="52">
        <v>65</v>
      </c>
      <c r="C7" s="52">
        <v>20.9</v>
      </c>
      <c r="D7" s="52">
        <v>12.2</v>
      </c>
      <c r="E7" s="52">
        <v>1.8</v>
      </c>
    </row>
    <row r="8" spans="1:8" ht="30" customHeight="1" x14ac:dyDescent="0.25">
      <c r="A8" s="130" t="s">
        <v>50</v>
      </c>
      <c r="B8" s="130"/>
      <c r="C8" s="130"/>
      <c r="D8" s="130"/>
      <c r="E8" s="130"/>
      <c r="F8" s="29"/>
      <c r="G8" s="29"/>
      <c r="H8" s="29"/>
    </row>
    <row r="9" spans="1:8" ht="30" customHeight="1" x14ac:dyDescent="0.25">
      <c r="A9" s="127" t="s">
        <v>51</v>
      </c>
      <c r="B9" s="127"/>
      <c r="C9" s="127"/>
      <c r="D9" s="127"/>
      <c r="E9" s="127"/>
      <c r="F9" s="29"/>
      <c r="G9" s="29"/>
      <c r="H9" s="29"/>
    </row>
    <row r="10" spans="1:8" x14ac:dyDescent="0.25">
      <c r="A10" s="127" t="s">
        <v>64</v>
      </c>
      <c r="B10" s="127"/>
      <c r="C10" s="127"/>
      <c r="D10" s="127"/>
      <c r="E10" s="127"/>
      <c r="F10" s="29"/>
      <c r="G10" s="29"/>
      <c r="H10" s="29"/>
    </row>
    <row r="13" spans="1:8" x14ac:dyDescent="0.25">
      <c r="C13" s="163"/>
    </row>
  </sheetData>
  <mergeCells count="5">
    <mergeCell ref="A1:E1"/>
    <mergeCell ref="A2:E2"/>
    <mergeCell ref="A8:E8"/>
    <mergeCell ref="A9:E9"/>
    <mergeCell ref="A10:E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41" t="e">
        <f>CONCATENATE("Table 5:  Carrier Group Percent of Total Scheduled Passenger Airline FTEs ",A6, " - ", A16)</f>
        <v>#REF!</v>
      </c>
      <c r="B1" s="141"/>
      <c r="C1" s="141"/>
      <c r="D1" s="141"/>
      <c r="E1" s="141"/>
    </row>
    <row r="3" spans="1:5" x14ac:dyDescent="0.25">
      <c r="A3" s="4" t="str">
        <f>CONCATENATE("(", SourceData!C1, " of each year)")</f>
        <v>(July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42" t="s">
        <v>50</v>
      </c>
      <c r="B18" s="142"/>
      <c r="C18" s="142"/>
      <c r="D18" s="142"/>
      <c r="E18" s="142"/>
      <c r="F18" s="142"/>
      <c r="G18" s="142"/>
      <c r="H18" s="142"/>
    </row>
    <row r="19" spans="1:8" ht="26.25" customHeight="1" x14ac:dyDescent="0.25">
      <c r="A19" s="142" t="s">
        <v>51</v>
      </c>
      <c r="B19" s="142"/>
      <c r="C19" s="142"/>
      <c r="D19" s="142"/>
      <c r="E19" s="142"/>
      <c r="F19" s="142"/>
      <c r="G19" s="142"/>
      <c r="H19" s="142"/>
    </row>
    <row r="20" spans="1:8" ht="15" customHeight="1" x14ac:dyDescent="0.25">
      <c r="A20" s="142" t="s">
        <v>64</v>
      </c>
      <c r="B20" s="142"/>
      <c r="C20" s="142"/>
      <c r="D20" s="142"/>
      <c r="E20" s="142"/>
      <c r="F20" s="142"/>
      <c r="G20" s="142"/>
      <c r="H20" s="142"/>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zoomScale="90" zoomScaleNormal="90" workbookViewId="0">
      <selection activeCell="A15" sqref="A15:E15"/>
    </sheetView>
  </sheetViews>
  <sheetFormatPr defaultRowHeight="15" x14ac:dyDescent="0.25"/>
  <cols>
    <col min="1" max="1" width="9.140625" style="31"/>
    <col min="2" max="2" width="23.28515625" style="31" customWidth="1"/>
    <col min="3" max="3" width="12.42578125" style="31" customWidth="1"/>
    <col min="4" max="4" width="15.140625" style="31" bestFit="1" customWidth="1"/>
    <col min="5" max="5" width="17.7109375" style="31" customWidth="1"/>
    <col min="6" max="7" width="9.140625" style="31"/>
    <col min="8" max="8" width="10.28515625" style="31" bestFit="1" customWidth="1"/>
    <col min="9" max="16384" width="9.140625" style="31"/>
  </cols>
  <sheetData>
    <row r="1" spans="1:8" s="34" customFormat="1" ht="19.5" customHeight="1" x14ac:dyDescent="0.25">
      <c r="A1" s="139" t="s">
        <v>191</v>
      </c>
      <c r="B1" s="139"/>
      <c r="C1" s="139"/>
      <c r="D1" s="139"/>
      <c r="E1" s="139"/>
    </row>
    <row r="2" spans="1:8" s="34" customFormat="1" x14ac:dyDescent="0.25">
      <c r="A2" s="34" t="s">
        <v>65</v>
      </c>
    </row>
    <row r="3" spans="1:8" s="72" customFormat="1" ht="29.25" x14ac:dyDescent="0.25">
      <c r="A3" s="36" t="s">
        <v>25</v>
      </c>
      <c r="B3" s="36" t="s">
        <v>26</v>
      </c>
      <c r="C3" s="36" t="s">
        <v>27</v>
      </c>
      <c r="D3" s="36" t="s">
        <v>169</v>
      </c>
      <c r="E3" s="36" t="s">
        <v>151</v>
      </c>
      <c r="F3" s="103"/>
    </row>
    <row r="4" spans="1:8" x14ac:dyDescent="0.25">
      <c r="A4" s="109">
        <v>1</v>
      </c>
      <c r="B4" s="40" t="s">
        <v>179</v>
      </c>
      <c r="C4" s="53">
        <v>100816</v>
      </c>
      <c r="D4" s="40" t="s">
        <v>5</v>
      </c>
      <c r="E4" s="40" t="s">
        <v>179</v>
      </c>
      <c r="F4" s="34"/>
      <c r="G4" s="70"/>
      <c r="H4" s="71"/>
    </row>
    <row r="5" spans="1:8" x14ac:dyDescent="0.25">
      <c r="A5" s="65">
        <v>2</v>
      </c>
      <c r="B5" s="41" t="s">
        <v>184</v>
      </c>
      <c r="C5" s="55">
        <v>82959</v>
      </c>
      <c r="D5" s="41" t="s">
        <v>5</v>
      </c>
      <c r="E5" s="41" t="s">
        <v>184</v>
      </c>
      <c r="F5" s="34"/>
    </row>
    <row r="6" spans="1:8" x14ac:dyDescent="0.25">
      <c r="A6" s="65">
        <v>3</v>
      </c>
      <c r="B6" s="41" t="s">
        <v>185</v>
      </c>
      <c r="C6" s="55">
        <v>81949</v>
      </c>
      <c r="D6" s="41" t="s">
        <v>5</v>
      </c>
      <c r="E6" s="41" t="s">
        <v>115</v>
      </c>
      <c r="F6" s="34"/>
    </row>
    <row r="7" spans="1:8" x14ac:dyDescent="0.25">
      <c r="A7" s="65">
        <v>4</v>
      </c>
      <c r="B7" s="41" t="s">
        <v>186</v>
      </c>
      <c r="C7" s="55">
        <v>55356</v>
      </c>
      <c r="D7" s="41" t="s">
        <v>6</v>
      </c>
      <c r="E7" s="41" t="s">
        <v>189</v>
      </c>
      <c r="F7" s="34"/>
    </row>
    <row r="8" spans="1:8" x14ac:dyDescent="0.25">
      <c r="A8" s="65">
        <v>5</v>
      </c>
      <c r="B8" s="41" t="s">
        <v>187</v>
      </c>
      <c r="C8" s="55">
        <v>17639</v>
      </c>
      <c r="D8" s="41" t="s">
        <v>6</v>
      </c>
      <c r="E8" s="41" t="s">
        <v>117</v>
      </c>
      <c r="F8" s="34"/>
    </row>
    <row r="9" spans="1:8" x14ac:dyDescent="0.25">
      <c r="A9" s="65">
        <v>6</v>
      </c>
      <c r="B9" s="41" t="s">
        <v>180</v>
      </c>
      <c r="C9" s="55">
        <v>12601</v>
      </c>
      <c r="D9" s="41" t="s">
        <v>5</v>
      </c>
      <c r="E9" s="41" t="s">
        <v>180</v>
      </c>
      <c r="F9" s="34"/>
    </row>
    <row r="10" spans="1:8" x14ac:dyDescent="0.25">
      <c r="A10" s="65">
        <v>7</v>
      </c>
      <c r="B10" s="41" t="s">
        <v>126</v>
      </c>
      <c r="C10" s="55">
        <v>11759</v>
      </c>
      <c r="D10" s="41" t="s">
        <v>7</v>
      </c>
      <c r="E10" s="41" t="s">
        <v>181</v>
      </c>
      <c r="F10" s="34"/>
    </row>
    <row r="11" spans="1:8" x14ac:dyDescent="0.25">
      <c r="A11" s="65">
        <v>8</v>
      </c>
      <c r="B11" s="41" t="s">
        <v>181</v>
      </c>
      <c r="C11" s="55">
        <v>11624</v>
      </c>
      <c r="D11" s="41" t="s">
        <v>7</v>
      </c>
      <c r="E11" s="41" t="s">
        <v>126</v>
      </c>
      <c r="F11" s="34"/>
    </row>
    <row r="12" spans="1:8" x14ac:dyDescent="0.25">
      <c r="A12" s="65">
        <v>9</v>
      </c>
      <c r="B12" s="41" t="s">
        <v>188</v>
      </c>
      <c r="C12" s="55">
        <v>6217</v>
      </c>
      <c r="D12" s="41" t="s">
        <v>6</v>
      </c>
      <c r="E12" s="41" t="s">
        <v>182</v>
      </c>
      <c r="F12" s="34"/>
    </row>
    <row r="13" spans="1:8" x14ac:dyDescent="0.25">
      <c r="A13" s="80">
        <v>10</v>
      </c>
      <c r="B13" s="50" t="s">
        <v>183</v>
      </c>
      <c r="C13" s="87">
        <v>5738</v>
      </c>
      <c r="D13" s="50" t="s">
        <v>8</v>
      </c>
      <c r="E13" s="50" t="s">
        <v>183</v>
      </c>
      <c r="F13" s="34"/>
    </row>
    <row r="14" spans="1:8" ht="30" customHeight="1" x14ac:dyDescent="0.25">
      <c r="A14" s="32" t="s">
        <v>50</v>
      </c>
    </row>
    <row r="15" spans="1:8" x14ac:dyDescent="0.25">
      <c r="A15" s="133" t="s">
        <v>51</v>
      </c>
      <c r="B15" s="133"/>
      <c r="C15" s="133"/>
      <c r="D15" s="133"/>
      <c r="E15" s="133"/>
    </row>
    <row r="16" spans="1:8" x14ac:dyDescent="0.25">
      <c r="A16" s="133" t="s">
        <v>66</v>
      </c>
      <c r="B16" s="133"/>
      <c r="C16" s="133"/>
      <c r="D16" s="133"/>
      <c r="E16" s="133"/>
    </row>
  </sheetData>
  <mergeCells count="3">
    <mergeCell ref="A1:E1"/>
    <mergeCell ref="A15:E15"/>
    <mergeCell ref="A16:E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y l Y s S y 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y l Y s 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W L E t 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D K V i x L J v u k v K c A A A D 4 A A A A E g A A A A A A A A A A A A A A A A A A A A A A Q 2 9 u Z m l n L 1 B h Y 2 t h Z 2 U u e G 1 s U E s B A i 0 A F A A C A A g A y l Y s S w / K 6 a u k A A A A 6 Q A A A B M A A A A A A A A A A A A A A A A A 8 w A A A F t D b 2 5 0 Z W 5 0 X 1 R 5 c G V z X S 5 4 b W x Q S w E C L Q A U A A I A C A D K V i x L 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F N 0 Y X R 1 c y I g V m F s d W U 9 I n N D b 2 1 w b G V 0 Z S I g L z 4 8 R W 5 0 c n k g V H l w Z T 0 i R m l s b E N v d W 5 0 I i B W Y W x 1 Z T 0 i b D M z M S I g L z 4 8 R W 5 0 c n k g V H l w Z T 0 i R m l s b E V y c m 9 y Q 2 9 1 b n Q i I F Z h b H V l P S J s M C I g L z 4 8 R W 5 0 c n k g V H l w Z T 0 i R m l s b E N v b H V t b l R 5 c G V z I i B W Y W x 1 Z T 0 i c 0 J n d 0 U i I C 8 + P E V u d H J 5 I F R 5 c G U 9 I k Z p b G x D b 2 x 1 b W 5 O Y W 1 l c y I g V m F s d W U 9 I n N b J n F 1 b 3 Q 7 T W 9 u d G h O Y W 1 l J n F 1 b 3 Q 7 L C Z x d W 9 0 O 1 l l Y X I m c X V v d D s s J n F 1 b 3 Q 7 R U 1 Q R l R F J n F 1 b 3 Q 7 X S I g L z 4 8 R W 5 0 c n k g V H l w Z T 0 i R m l s b E V y c m 9 y Q 2 9 k Z S I g V m F s d W U 9 I n N V b m t u b 3 d u I i A v P j x F b n R y e S B U e X B l P S J G a W x s T G F z d F V w Z G F 0 Z W Q i I F Z h b H V l P S J k M j A x N y 0 w O S 0 x M l Q x N D o w M D o y O S 4 x M D A 0 N D M 4 W i 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R m l s b F R h c m d l d C I g V m F s d W U 9 I n N R d W V y e T E i I C 8 + P E V u d H J 5 I F R 5 c G U 9 I l F 1 Z X J 5 S U Q i I F Z h b H V l P S J z Y j M 5 Z W Q y M j g t O G Q 0 N S 0 0 N D B i L T k w Z j A t M 2 V j N z M 4 N j A 0 Z D h i 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T K 4 J i 9 l X m k O P T 2 5 J B Q N + D g A A A A A C A A A A A A A D Z g A A w A A A A B A A A A D E Q M m W 0 2 G 0 0 D m D e N 1 m l q k S A A A A A A S A A A C g A A A A E A A A A I m F v R 8 D 1 D R X 5 c 7 p p h l O 0 x B Q A A A A k n z Z m 2 C r j m 0 C D A x o i w p U A W l d M g m 2 a G k V D g c o v U H A 5 6 l z 8 k Z B p x i S n V G 5 H T w 6 4 q q o E m z n 0 h n C v O w O J A n J 0 w 5 L C Z 6 6 I l w r k E y D S j 2 S F 0 u 0 O G Q U A A A A s O 2 U j x i a 2 i 6 b z H f m s t s s w 6 Z b F q o = < / D a t a M a s h u p > 
</file>

<file path=customXml/itemProps1.xml><?xml version="1.0" encoding="utf-8"?>
<ds:datastoreItem xmlns:ds="http://schemas.openxmlformats.org/officeDocument/2006/customXml" ds:itemID="{CB083966-EF3F-4D39-918A-C852ACDC1AD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SourceData</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Text</vt:lpstr>
      <vt:lpstr>SameMonthPreviousQuery</vt:lpstr>
      <vt:lpstr>Historical_source</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2017-08-11T08:04:37Z</cp:lastPrinted>
  <dcterms:created xsi:type="dcterms:W3CDTF">2016-08-10T16:03:36Z</dcterms:created>
  <dcterms:modified xsi:type="dcterms:W3CDTF">2017-09-18T16:09:33Z</dcterms:modified>
</cp:coreProperties>
</file>